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-105" yWindow="-105" windowWidth="19425" windowHeight="10305" firstSheet="5" activeTab="16"/>
  </bookViews>
  <sheets>
    <sheet name="1. AUTOSUM" sheetId="1" r:id="rId1"/>
    <sheet name="2. COUNTA" sheetId="2" r:id="rId2"/>
    <sheet name="3. COUNTIF" sheetId="3" r:id="rId3"/>
    <sheet name="4. SUMIF" sheetId="4" r:id="rId4"/>
    <sheet name="5. PMT" sheetId="5" r:id="rId5"/>
    <sheet name="6. IF" sheetId="6" r:id="rId6"/>
    <sheet name="7. LEFT_RIGHT" sheetId="7" r:id="rId7"/>
    <sheet name="8. EXACT" sheetId="8" r:id="rId8"/>
    <sheet name="9. LEN" sheetId="9" r:id="rId9"/>
    <sheet name="10. UPPER_LOWER" sheetId="10" r:id="rId10"/>
    <sheet name="11. REPLACE_SUBSTITUTE" sheetId="11" r:id="rId11"/>
    <sheet name="12. NOW_YEAR_DATE" sheetId="13" r:id="rId12"/>
    <sheet name="13. DAYS_TODAY " sheetId="14" r:id="rId13"/>
    <sheet name="14. VLOOKUP" sheetId="15" r:id="rId14"/>
    <sheet name="15. ARABIC" sheetId="16" r:id="rId15"/>
    <sheet name="16. ROUND" sheetId="17" r:id="rId16"/>
    <sheet name="17. COMBINA" sheetId="18" r:id="rId1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8" l="1"/>
  <c r="G4" i="17"/>
  <c r="F4" i="17"/>
  <c r="E6" i="16"/>
  <c r="E7" i="16"/>
  <c r="E5" i="16"/>
  <c r="F5" i="15"/>
  <c r="F6" i="15"/>
  <c r="F7" i="15"/>
  <c r="F8" i="15"/>
  <c r="F9" i="15"/>
  <c r="F10" i="15"/>
  <c r="F11" i="15"/>
  <c r="F4" i="15"/>
  <c r="F8" i="14"/>
  <c r="F4" i="14"/>
  <c r="E4" i="14"/>
  <c r="C11" i="13"/>
  <c r="C7" i="13"/>
  <c r="C4" i="13"/>
  <c r="D10" i="11" l="1"/>
  <c r="D4" i="11"/>
  <c r="F5" i="10"/>
  <c r="F4" i="10"/>
  <c r="F3" i="10"/>
  <c r="F4" i="9"/>
  <c r="D4" i="9"/>
  <c r="I6" i="8"/>
  <c r="I7" i="8"/>
  <c r="I5" i="8"/>
  <c r="J8" i="7"/>
  <c r="C4" i="7"/>
  <c r="E4" i="7"/>
  <c r="J12" i="1" l="1"/>
  <c r="J9" i="1"/>
  <c r="P14" i="6"/>
  <c r="Q14" i="6" s="1"/>
  <c r="R14" i="6" s="1"/>
  <c r="O14" i="6"/>
  <c r="P13" i="6"/>
  <c r="O13" i="6"/>
  <c r="N8" i="6"/>
  <c r="M8" i="6"/>
  <c r="H4" i="6"/>
  <c r="H5" i="6"/>
  <c r="H6" i="6"/>
  <c r="H7" i="6"/>
  <c r="H8" i="6"/>
  <c r="H9" i="6"/>
  <c r="H10" i="6"/>
  <c r="H11" i="6"/>
  <c r="H12" i="6"/>
  <c r="H13" i="6"/>
  <c r="H14" i="6"/>
  <c r="H15" i="6"/>
  <c r="G4" i="6"/>
  <c r="G5" i="6"/>
  <c r="G6" i="6"/>
  <c r="G7" i="6"/>
  <c r="G8" i="6"/>
  <c r="G9" i="6"/>
  <c r="G10" i="6"/>
  <c r="G11" i="6"/>
  <c r="G12" i="6"/>
  <c r="G13" i="6"/>
  <c r="G14" i="6"/>
  <c r="G15" i="6"/>
  <c r="E7" i="5"/>
  <c r="E41" i="4"/>
  <c r="E20" i="3"/>
  <c r="D13" i="2"/>
  <c r="E19" i="3"/>
  <c r="D17" i="3"/>
  <c r="O15" i="1"/>
  <c r="J6" i="1"/>
  <c r="J7" i="1"/>
  <c r="J8" i="1"/>
  <c r="J5" i="1"/>
  <c r="I6" i="1"/>
  <c r="I7" i="1"/>
  <c r="I8" i="1"/>
  <c r="I5" i="1"/>
  <c r="H5" i="1"/>
  <c r="H6" i="1"/>
  <c r="H7" i="1"/>
  <c r="H8" i="1"/>
  <c r="Q13" i="6" l="1"/>
  <c r="R13" i="6" s="1"/>
</calcChain>
</file>

<file path=xl/sharedStrings.xml><?xml version="1.0" encoding="utf-8"?>
<sst xmlns="http://schemas.openxmlformats.org/spreadsheetml/2006/main" count="167" uniqueCount="86">
  <si>
    <t>Fruit</t>
  </si>
  <si>
    <t>Price/kg</t>
  </si>
  <si>
    <t>Quantity</t>
  </si>
  <si>
    <t>Taxable</t>
  </si>
  <si>
    <t>VAT</t>
  </si>
  <si>
    <t>Total</t>
  </si>
  <si>
    <t>apple</t>
  </si>
  <si>
    <t>pear</t>
  </si>
  <si>
    <t>cherry</t>
  </si>
  <si>
    <t>grapes</t>
  </si>
  <si>
    <t>grand total</t>
  </si>
  <si>
    <t xml:space="preserve"> </t>
  </si>
  <si>
    <t>count</t>
  </si>
  <si>
    <t>name</t>
  </si>
  <si>
    <t>age</t>
  </si>
  <si>
    <t>Robert</t>
  </si>
  <si>
    <t xml:space="preserve">Mary </t>
  </si>
  <si>
    <t>James</t>
  </si>
  <si>
    <t xml:space="preserve">John </t>
  </si>
  <si>
    <t>Michael</t>
  </si>
  <si>
    <t>David</t>
  </si>
  <si>
    <t>Patricia</t>
  </si>
  <si>
    <t>Jennifer</t>
  </si>
  <si>
    <t>Paul</t>
  </si>
  <si>
    <t>Barbara</t>
  </si>
  <si>
    <t>MAX</t>
  </si>
  <si>
    <t>MIN</t>
  </si>
  <si>
    <t>ΕΤΗΣΙΟ ΕΠΙΤΟΚΙΟ</t>
  </si>
  <si>
    <t>ΑΞΙΑ</t>
  </si>
  <si>
    <t>ΔΟΣΕΙΣ</t>
  </si>
  <si>
    <t>ΤΙΜΗ ΔΟΣΗΣ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</si>
  <si>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</si>
  <si>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</si>
  <si>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</si>
  <si>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</si>
  <si>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</si>
  <si>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</si>
  <si>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</si>
  <si>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</si>
  <si>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</si>
  <si>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</si>
  <si>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</si>
  <si>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</si>
  <si>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income</t>
  </si>
  <si>
    <t>expenses</t>
  </si>
  <si>
    <t>pens</t>
  </si>
  <si>
    <t>pencils</t>
  </si>
  <si>
    <t>rubbers</t>
  </si>
  <si>
    <t>paper</t>
  </si>
  <si>
    <t>invoice</t>
  </si>
  <si>
    <t>issued</t>
  </si>
  <si>
    <t>due date</t>
  </si>
  <si>
    <t>deadline</t>
  </si>
  <si>
    <t>today</t>
  </si>
  <si>
    <t>SS24M48BL</t>
  </si>
  <si>
    <t>SS</t>
  </si>
  <si>
    <t>M</t>
  </si>
  <si>
    <t>BL</t>
  </si>
  <si>
    <t>Johnson</t>
  </si>
  <si>
    <t>Johnsen</t>
  </si>
  <si>
    <t>johnson</t>
  </si>
  <si>
    <t>LEN</t>
  </si>
  <si>
    <t>IF</t>
  </si>
  <si>
    <t xml:space="preserve">OLIVIA </t>
  </si>
  <si>
    <t>JONES</t>
  </si>
  <si>
    <t>johny</t>
  </si>
  <si>
    <t>walker</t>
  </si>
  <si>
    <t>sTaN</t>
  </si>
  <si>
    <t>sMiTh</t>
  </si>
  <si>
    <t>FW25F38BL</t>
  </si>
  <si>
    <t>SS25F48BL</t>
  </si>
  <si>
    <t>SS25F48BBL</t>
  </si>
  <si>
    <t>Order</t>
  </si>
  <si>
    <t>Item</t>
  </si>
  <si>
    <t>Pens</t>
  </si>
  <si>
    <t>Pencils</t>
  </si>
  <si>
    <t>Rubbers</t>
  </si>
  <si>
    <t>Paper</t>
  </si>
  <si>
    <t xml:space="preserve">Quantity </t>
  </si>
  <si>
    <t xml:space="preserve">Discount </t>
  </si>
  <si>
    <t>XXIV</t>
  </si>
  <si>
    <t>MMXXI</t>
  </si>
  <si>
    <t>mmdcxxiiv</t>
  </si>
  <si>
    <t>Models</t>
  </si>
  <si>
    <t>Colors</t>
  </si>
  <si>
    <t>Combinations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</si>
</sst>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Dashed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Dashed">
        <color rgb="FF0070C0"/>
      </bottom>
      <diagonal/>
    </border>
    <border>
      <left style="thin">
        <color rgb="FF0070C0"/>
      </left>
      <right style="thin">
        <color rgb="FF0070C0"/>
      </right>
      <top style="mediumDashed">
        <color rgb="FF0070C0"/>
      </top>
      <bottom style="mediumDashed">
        <color rgb="FF0070C0"/>
      </bottom>
      <diagonal/>
    </border>
    <border>
      <left/>
      <right style="mediumDashed">
        <color rgb="FF0070C0"/>
      </right>
      <top/>
      <bottom/>
      <diagonal/>
    </border>
    <border>
      <left style="mediumDashed">
        <color rgb="FF0070C0"/>
      </left>
      <right style="mediumDashed">
        <color rgb="FF0070C0"/>
      </right>
      <top style="mediumDashed">
        <color rgb="FF0070C0"/>
      </top>
      <bottom style="mediumDashed">
        <color rgb="FF0070C0"/>
      </bottom>
      <diagonal/>
    </border>
    <border>
      <left/>
      <right style="mediumDashed">
        <color rgb="FFFFC000"/>
      </right>
      <top/>
      <bottom/>
      <diagonal/>
    </border>
    <border>
      <left style="mediumDashed">
        <color rgb="FFFFC000"/>
      </left>
      <right style="mediumDashed">
        <color rgb="FFFFC000"/>
      </right>
      <top style="mediumDashed">
        <color rgb="FF0070C0"/>
      </top>
      <bottom style="mediumDashed">
        <color rgb="FFFFC000"/>
      </bottom>
      <diagonal/>
    </border>
    <border>
      <left/>
      <right/>
      <top/>
      <bottom style="mediumDashed">
        <color rgb="FFFFC000"/>
      </bottom>
      <diagonal/>
    </border>
    <border>
      <left style="mediumDashed">
        <color rgb="FF0070C0"/>
      </left>
      <right style="mediumDashed">
        <color rgb="FFFFC000"/>
      </right>
      <top style="mediumDashed">
        <color rgb="FFFFC000"/>
      </top>
      <bottom style="mediumDashed">
        <color rgb="FFFFC000"/>
      </bottom>
      <diagonal/>
    </border>
    <border>
      <left style="mediumDashed">
        <color rgb="FFFFC000"/>
      </left>
      <right/>
      <top style="mediumDashed">
        <color rgb="FFFFC000"/>
      </top>
      <bottom style="mediumDashed">
        <color rgb="FFFFC000"/>
      </bottom>
      <diagonal/>
    </border>
    <border>
      <left/>
      <right style="mediumDashed">
        <color rgb="FF0070C0"/>
      </right>
      <top/>
      <bottom style="mediumDashed">
        <color rgb="FFFFC000"/>
      </bottom>
      <diagonal/>
    </border>
    <border>
      <left/>
      <right/>
      <top/>
      <bottom style="mediumDashed">
        <color rgb="FF00B050"/>
      </bottom>
      <diagonal/>
    </border>
    <border>
      <left style="mediumDashed">
        <color rgb="FF00B050"/>
      </left>
      <right style="mediumDashed">
        <color rgb="FFFFC000"/>
      </right>
      <top style="mediumDashed">
        <color rgb="FF00B050"/>
      </top>
      <bottom style="mediumDashed">
        <color rgb="FF00B05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00B050"/>
      </right>
      <top style="mediumDashed">
        <color rgb="FFFF0000"/>
      </top>
      <bottom style="mediumDashed">
        <color rgb="FFFF0000"/>
      </bottom>
      <diagonal/>
    </border>
    <border>
      <left/>
      <right style="mediumDashed">
        <color rgb="FFFF0000"/>
      </right>
      <top/>
      <bottom/>
      <diagonal/>
    </border>
    <border>
      <left style="mediumDashed">
        <color rgb="FFFFC000"/>
      </left>
      <right style="mediumDashed">
        <color rgb="FFFFC000"/>
      </right>
      <top style="mediumDashed">
        <color rgb="FFFFC000"/>
      </top>
      <bottom style="mediumDashed">
        <color rgb="FFFFC000"/>
      </bottom>
      <diagonal/>
    </border>
    <border>
      <left style="mediumDashed">
        <color rgb="FF00B050"/>
      </left>
      <right style="mediumDashed">
        <color rgb="FF00B050"/>
      </right>
      <top style="mediumDashed">
        <color rgb="FF00B050"/>
      </top>
      <bottom style="mediumDashed">
        <color rgb="FF00B05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FFC000"/>
      </left>
      <right style="mediumDashed">
        <color rgb="FFFFC000"/>
      </right>
      <top style="mediumDashed">
        <color rgb="FF0070C0"/>
      </top>
      <bottom style="mediumDashed">
        <color rgb="FFFF0000"/>
      </bottom>
      <diagonal/>
    </border>
    <border>
      <left style="mediumDashed">
        <color rgb="FF00B0F0"/>
      </left>
      <right style="mediumDashed">
        <color rgb="FF00B0F0"/>
      </right>
      <top style="mediumDashed">
        <color rgb="FF00B0F0"/>
      </top>
      <bottom style="mediumDashed">
        <color rgb="FF00B0F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0" fontId="2" fillId="0" borderId="0" xfId="0" applyFont="1"/>
    <xf numFmtId="9" fontId="0" fillId="0" borderId="0" xfId="0" applyNumberFormat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0" fontId="2" fillId="0" borderId="6" xfId="0" applyFont="1" applyBorder="1"/>
    <xf numFmtId="0" fontId="0" fillId="0" borderId="7" xfId="0" applyBorder="1"/>
    <xf numFmtId="44" fontId="0" fillId="0" borderId="0" xfId="1" applyFont="1"/>
    <xf numFmtId="8" fontId="0" fillId="0" borderId="5" xfId="0" applyNumberFormat="1" applyBorder="1"/>
    <xf numFmtId="44" fontId="0" fillId="0" borderId="0" xfId="0" applyNumberFormat="1"/>
    <xf numFmtId="44" fontId="0" fillId="0" borderId="4" xfId="1" applyFont="1" applyBorder="1"/>
    <xf numFmtId="44" fontId="0" fillId="0" borderId="5" xfId="0" applyNumberFormat="1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14" fontId="0" fillId="0" borderId="0" xfId="0" applyNumberFormat="1"/>
    <xf numFmtId="0" fontId="0" fillId="0" borderId="11" xfId="0" applyBorder="1"/>
    <xf numFmtId="0" fontId="2" fillId="0" borderId="12" xfId="0" applyFont="1" applyBorder="1"/>
    <xf numFmtId="14" fontId="0" fillId="0" borderId="13" xfId="0" applyNumberFormat="1" applyBorder="1"/>
    <xf numFmtId="0" fontId="2" fillId="0" borderId="14" xfId="0" applyFont="1" applyBorder="1"/>
    <xf numFmtId="1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22" fontId="0" fillId="0" borderId="21" xfId="0" applyNumberFormat="1" applyBorder="1"/>
    <xf numFmtId="0" fontId="0" fillId="0" borderId="21" xfId="0" applyNumberFormat="1" applyBorder="1"/>
    <xf numFmtId="2" fontId="0" fillId="0" borderId="21" xfId="0" applyNumberFormat="1" applyBorder="1"/>
    <xf numFmtId="0" fontId="0" fillId="0" borderId="21" xfId="0" applyBorder="1"/>
    <xf numFmtId="14" fontId="0" fillId="0" borderId="21" xfId="0" applyNumberFormat="1" applyBorder="1"/>
  </cellXfs>
  <cellStyles count="2">
    <cellStyle name="Currency" xfId="1" builtinId="4"/>
    <cellStyle name="Normal" xfId="0" builtinId="0"/>
  </cellStyles>
  <dxfs count="5"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Πίνακας1" displayName="Πίνακας1" ref="E4:J8" totalsRowShown="0" headerRowDxfId="4">
  <autoFilter ref="E4:J8"/>
  <tableColumns count="6">
    <tableColumn id="1" name="Fruit"/>
    <tableColumn id="2" name="Price/kg" dataDxfId="3"/>
    <tableColumn id="3" name="Quantity"/>
    <tableColumn id="4" name="Taxable" dataDxfId="2">
      <calculatedColumnFormula>F5*G5</calculatedColumnFormula>
    </tableColumn>
    <tableColumn id="5" name="VAT" dataDxfId="1">
      <calculatedColumnFormula>H5*$L$4</calculatedColumnFormula>
    </tableColumn>
    <tableColumn id="6" name="Total" dataDxfId="0">
      <calculatedColumnFormula>H5+I5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E4:O15"/>
  <sheetViews>
    <sheetView workbookViewId="0">
      <selection activeCell="J16" sqref="J16"/>
    </sheetView>
  </sheetViews>
  <sheetFormatPr defaultRowHeight="15" x14ac:dyDescent="0.25"/>
  <cols>
    <col min="6" max="6" width="9.5703125" customWidth="1"/>
    <col min="7" max="7" width="10.140625" customWidth="1"/>
    <col min="8" max="8" width="9.28515625" customWidth="1"/>
  </cols>
  <sheetData>
    <row r="4" spans="5:15" x14ac:dyDescent="0.25"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L4" s="3">
        <v>0.24</v>
      </c>
      <c r="O4">
        <v>5</v>
      </c>
    </row>
    <row r="5" spans="5:15" x14ac:dyDescent="0.25">
      <c r="E5" t="s">
        <v>6</v>
      </c>
      <c r="F5" s="1">
        <v>1.89</v>
      </c>
      <c r="G5">
        <v>1.5</v>
      </c>
      <c r="H5" s="1">
        <f>F5*G5</f>
        <v>2.835</v>
      </c>
      <c r="I5" s="1">
        <f>H5*$L$4</f>
        <v>0.6804</v>
      </c>
      <c r="J5" s="1">
        <f>H5+I5</f>
        <v>3.5154000000000001</v>
      </c>
      <c r="O5">
        <v>7</v>
      </c>
    </row>
    <row r="6" spans="5:15" x14ac:dyDescent="0.25">
      <c r="E6" t="s">
        <v>7</v>
      </c>
      <c r="F6" s="1">
        <v>1.95</v>
      </c>
      <c r="G6">
        <v>2.2999999999999998</v>
      </c>
      <c r="H6" s="1">
        <f t="shared" ref="H6:H8" si="0">F6*G6</f>
        <v>4.4849999999999994</v>
      </c>
      <c r="I6" s="1">
        <f t="shared" ref="I6:I8" si="1">H6*$L$4</f>
        <v>1.0763999999999998</v>
      </c>
      <c r="J6" s="1">
        <f t="shared" ref="J6:J8" si="2">H6+I6</f>
        <v>5.561399999999999</v>
      </c>
      <c r="O6">
        <v>9</v>
      </c>
    </row>
    <row r="7" spans="5:15" x14ac:dyDescent="0.25">
      <c r="E7" t="s">
        <v>8</v>
      </c>
      <c r="F7" s="1">
        <v>2.5</v>
      </c>
      <c r="G7">
        <v>1.5</v>
      </c>
      <c r="H7" s="1">
        <f t="shared" si="0"/>
        <v>3.75</v>
      </c>
      <c r="I7" s="1">
        <f t="shared" si="1"/>
        <v>0.89999999999999991</v>
      </c>
      <c r="J7" s="1">
        <f t="shared" si="2"/>
        <v>4.6500000000000004</v>
      </c>
      <c r="O7">
        <v>8</v>
      </c>
    </row>
    <row r="8" spans="5:15" ht="15.75" thickBot="1" x14ac:dyDescent="0.3">
      <c r="E8" t="s">
        <v>9</v>
      </c>
      <c r="F8" s="1">
        <v>4.4000000000000004</v>
      </c>
      <c r="G8">
        <v>2.7</v>
      </c>
      <c r="H8" s="1">
        <f t="shared" si="0"/>
        <v>11.880000000000003</v>
      </c>
      <c r="I8" s="1">
        <f t="shared" si="1"/>
        <v>2.8512000000000004</v>
      </c>
      <c r="J8" s="1">
        <f t="shared" si="2"/>
        <v>14.731200000000003</v>
      </c>
      <c r="O8">
        <v>4</v>
      </c>
    </row>
    <row r="9" spans="5:15" ht="15.75" thickBot="1" x14ac:dyDescent="0.3">
      <c r="E9" s="2" t="s">
        <v>10</v>
      </c>
      <c r="J9" s="9">
        <f>SUM(J5:J8)</f>
        <v>28.458000000000002</v>
      </c>
      <c r="O9">
        <v>6</v>
      </c>
    </row>
    <row r="10" spans="5:15" x14ac:dyDescent="0.25">
      <c r="O10">
        <v>8</v>
      </c>
    </row>
    <row r="11" spans="5:15" ht="15.75" thickBot="1" x14ac:dyDescent="0.3">
      <c r="O11">
        <v>5</v>
      </c>
    </row>
    <row r="12" spans="5:15" ht="15.75" thickBot="1" x14ac:dyDescent="0.3">
      <c r="J12" s="8">
        <f>AVERAGE(Πίνακας1[Total])</f>
        <v>7.1145000000000005</v>
      </c>
      <c r="O12">
        <v>2</v>
      </c>
    </row>
    <row r="13" spans="5:15" x14ac:dyDescent="0.25">
      <c r="J13" t="s">
        <v>11</v>
      </c>
      <c r="O13">
        <v>7</v>
      </c>
    </row>
    <row r="14" spans="5:15" ht="15.75" thickBot="1" x14ac:dyDescent="0.3">
      <c r="O14">
        <v>5</v>
      </c>
    </row>
    <row r="15" spans="5:15" ht="15.75" thickBot="1" x14ac:dyDescent="0.3">
      <c r="N15" s="2" t="s">
        <v>12</v>
      </c>
      <c r="O15" s="8">
        <f>COUNT(O4:O14)</f>
        <v>11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F5"/>
  <sheetViews>
    <sheetView workbookViewId="0">
      <selection activeCell="J12" sqref="J12"/>
    </sheetView>
  </sheetViews>
  <sheetFormatPr defaultRowHeight="15" x14ac:dyDescent="0.25"/>
  <sheetData>
    <row r="2" spans="3:6" ht="15.75" thickBot="1" x14ac:dyDescent="0.3"/>
    <row r="3" spans="3:6" ht="15.75" thickBot="1" x14ac:dyDescent="0.3">
      <c r="C3" t="s">
        <v>63</v>
      </c>
      <c r="D3" t="s">
        <v>64</v>
      </c>
      <c r="F3" s="8" t="str">
        <f>LOWER(C3)</f>
        <v xml:space="preserve">olivia </v>
      </c>
    </row>
    <row r="4" spans="3:6" ht="15.75" thickBot="1" x14ac:dyDescent="0.3">
      <c r="C4" t="s">
        <v>65</v>
      </c>
      <c r="D4" t="s">
        <v>66</v>
      </c>
      <c r="F4" s="31" t="str">
        <f>UPPER(C4)</f>
        <v>JOHNY</v>
      </c>
    </row>
    <row r="5" spans="3:6" ht="15.75" thickBot="1" x14ac:dyDescent="0.3">
      <c r="C5" t="s">
        <v>67</v>
      </c>
      <c r="D5" t="s">
        <v>68</v>
      </c>
      <c r="F5" s="30" t="str">
        <f>PROPER(C5)</f>
        <v>Stan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3:D12"/>
  <sheetViews>
    <sheetView workbookViewId="0">
      <selection activeCell="F12" sqref="F12"/>
    </sheetView>
  </sheetViews>
  <sheetFormatPr defaultRowHeight="15" x14ac:dyDescent="0.25"/>
  <cols>
    <col min="3" max="3" width="19.85546875" customWidth="1"/>
    <col min="4" max="4" width="26.42578125" customWidth="1"/>
  </cols>
  <sheetData>
    <row r="3" spans="3:4" ht="15.75" thickBot="1" x14ac:dyDescent="0.3"/>
    <row r="4" spans="3:4" ht="15.75" thickBot="1" x14ac:dyDescent="0.3">
      <c r="C4" t="s">
        <v>54</v>
      </c>
      <c r="D4" s="8" t="str">
        <f>REPLACE(C4,8,2,"BLACK")</f>
        <v>SS24M48BLACK</v>
      </c>
    </row>
    <row r="5" spans="3:4" x14ac:dyDescent="0.25">
      <c r="C5" t="s">
        <v>69</v>
      </c>
    </row>
    <row r="6" spans="3:4" x14ac:dyDescent="0.25">
      <c r="C6" t="s">
        <v>70</v>
      </c>
    </row>
    <row r="9" spans="3:4" ht="15.75" thickBot="1" x14ac:dyDescent="0.3"/>
    <row r="10" spans="3:4" ht="15.75" thickBot="1" x14ac:dyDescent="0.3">
      <c r="C10" t="s">
        <v>54</v>
      </c>
      <c r="D10" s="28" t="str">
        <f>SUBSTITUTE(C10,"BL","BLACK")</f>
        <v>SS24M48BLACK</v>
      </c>
    </row>
    <row r="11" spans="3:4" x14ac:dyDescent="0.25">
      <c r="C11" t="s">
        <v>69</v>
      </c>
    </row>
    <row r="12" spans="3:4" x14ac:dyDescent="0.25">
      <c r="C12" t="s">
        <v>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F11"/>
  <sheetViews>
    <sheetView workbookViewId="0">
      <selection activeCell="G16" sqref="G16"/>
    </sheetView>
  </sheetViews>
  <sheetFormatPr defaultRowHeight="15" x14ac:dyDescent="0.25"/>
  <cols>
    <col min="3" max="3" width="14.85546875" bestFit="1" customWidth="1"/>
  </cols>
  <sheetData>
    <row r="3" spans="2:6" ht="15.75" thickBot="1" x14ac:dyDescent="0.3"/>
    <row r="4" spans="2:6" ht="15.75" thickBot="1" x14ac:dyDescent="0.3">
      <c r="B4" s="32"/>
      <c r="C4" s="33">
        <f ca="1">NOW()</f>
        <v>45673.675430208335</v>
      </c>
    </row>
    <row r="6" spans="2:6" ht="15.75" thickBot="1" x14ac:dyDescent="0.3"/>
    <row r="7" spans="2:6" ht="15.75" thickBot="1" x14ac:dyDescent="0.3">
      <c r="C7" s="34">
        <f>YEAR(370)</f>
        <v>1901</v>
      </c>
      <c r="F7">
        <v>16</v>
      </c>
    </row>
    <row r="8" spans="2:6" x14ac:dyDescent="0.25">
      <c r="F8">
        <v>1</v>
      </c>
    </row>
    <row r="9" spans="2:6" x14ac:dyDescent="0.25">
      <c r="F9">
        <v>2025</v>
      </c>
    </row>
    <row r="10" spans="2:6" ht="15.75" thickBot="1" x14ac:dyDescent="0.3"/>
    <row r="11" spans="2:6" ht="15.75" thickBot="1" x14ac:dyDescent="0.3">
      <c r="C11" s="35">
        <f>DATE(F9,F8,F7)</f>
        <v>45673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3:F8"/>
  <sheetViews>
    <sheetView workbookViewId="0">
      <selection activeCell="E14" sqref="E14"/>
    </sheetView>
  </sheetViews>
  <sheetFormatPr defaultRowHeight="15" x14ac:dyDescent="0.25"/>
  <cols>
    <col min="3" max="3" width="18.5703125" customWidth="1"/>
    <col min="4" max="4" width="18" customWidth="1"/>
    <col min="6" max="6" width="9.7109375" bestFit="1" customWidth="1"/>
  </cols>
  <sheetData>
    <row r="3" spans="3:6" ht="15.75" thickBot="1" x14ac:dyDescent="0.3"/>
    <row r="4" spans="3:6" ht="15.75" thickBot="1" x14ac:dyDescent="0.3">
      <c r="C4" s="21">
        <v>45868</v>
      </c>
      <c r="D4" s="21">
        <v>46015</v>
      </c>
      <c r="E4">
        <f>D4-C4</f>
        <v>147</v>
      </c>
      <c r="F4" s="36">
        <f>_xlfn.DAYS(D4,C4)</f>
        <v>147</v>
      </c>
    </row>
    <row r="7" spans="3:6" ht="15.75" thickBot="1" x14ac:dyDescent="0.3"/>
    <row r="8" spans="3:6" ht="15.75" thickBot="1" x14ac:dyDescent="0.3">
      <c r="F8" s="37">
        <f ca="1">TODAY()</f>
        <v>45673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3:I11"/>
  <sheetViews>
    <sheetView workbookViewId="0">
      <selection activeCell="V52" sqref="V52"/>
    </sheetView>
  </sheetViews>
  <sheetFormatPr defaultRowHeight="15" x14ac:dyDescent="0.25"/>
  <cols>
    <col min="3" max="3" width="8.7109375" customWidth="1"/>
    <col min="6" max="6" width="9.140625" customWidth="1"/>
  </cols>
  <sheetData>
    <row r="3" spans="3:9" ht="15.75" thickBot="1" x14ac:dyDescent="0.3">
      <c r="C3" s="2" t="s">
        <v>72</v>
      </c>
      <c r="D3" s="2" t="s">
        <v>73</v>
      </c>
      <c r="E3" s="2" t="s">
        <v>78</v>
      </c>
      <c r="F3" s="2" t="s">
        <v>79</v>
      </c>
      <c r="H3" s="2" t="s">
        <v>78</v>
      </c>
      <c r="I3" s="2" t="s">
        <v>79</v>
      </c>
    </row>
    <row r="4" spans="3:9" ht="15.75" thickBot="1" x14ac:dyDescent="0.3">
      <c r="C4">
        <v>1</v>
      </c>
      <c r="D4" t="s">
        <v>74</v>
      </c>
      <c r="E4">
        <v>5</v>
      </c>
      <c r="F4" s="36">
        <f>VLOOKUP(E4,$H$4:$I$9,2)</f>
        <v>0.25</v>
      </c>
      <c r="H4">
        <v>1</v>
      </c>
      <c r="I4" s="3">
        <v>0</v>
      </c>
    </row>
    <row r="5" spans="3:9" x14ac:dyDescent="0.25">
      <c r="C5">
        <v>2</v>
      </c>
      <c r="D5" t="s">
        <v>75</v>
      </c>
      <c r="E5">
        <v>1</v>
      </c>
      <c r="F5">
        <f t="shared" ref="F5:F11" si="0">VLOOKUP(E5,$H$4:$I$9,2)</f>
        <v>0</v>
      </c>
      <c r="H5">
        <v>2</v>
      </c>
      <c r="I5" s="3">
        <v>0.1</v>
      </c>
    </row>
    <row r="6" spans="3:9" x14ac:dyDescent="0.25">
      <c r="C6">
        <v>3</v>
      </c>
      <c r="D6" t="s">
        <v>76</v>
      </c>
      <c r="E6">
        <v>4</v>
      </c>
      <c r="F6">
        <f t="shared" si="0"/>
        <v>0.2</v>
      </c>
      <c r="H6">
        <v>3</v>
      </c>
      <c r="I6" s="3">
        <v>0.15</v>
      </c>
    </row>
    <row r="7" spans="3:9" x14ac:dyDescent="0.25">
      <c r="C7">
        <v>4</v>
      </c>
      <c r="D7" t="s">
        <v>76</v>
      </c>
      <c r="E7">
        <v>2</v>
      </c>
      <c r="F7">
        <f t="shared" si="0"/>
        <v>0.1</v>
      </c>
      <c r="H7">
        <v>4</v>
      </c>
      <c r="I7" s="3">
        <v>0.2</v>
      </c>
    </row>
    <row r="8" spans="3:9" x14ac:dyDescent="0.25">
      <c r="C8">
        <v>5</v>
      </c>
      <c r="D8" t="s">
        <v>75</v>
      </c>
      <c r="E8">
        <v>5</v>
      </c>
      <c r="F8">
        <f t="shared" si="0"/>
        <v>0.25</v>
      </c>
      <c r="H8">
        <v>5</v>
      </c>
      <c r="I8" s="3">
        <v>0.25</v>
      </c>
    </row>
    <row r="9" spans="3:9" x14ac:dyDescent="0.25">
      <c r="C9">
        <v>6</v>
      </c>
      <c r="D9" t="s">
        <v>77</v>
      </c>
      <c r="E9">
        <v>4</v>
      </c>
      <c r="F9">
        <f t="shared" si="0"/>
        <v>0.2</v>
      </c>
      <c r="H9">
        <v>6</v>
      </c>
      <c r="I9" s="3">
        <v>0.3</v>
      </c>
    </row>
    <row r="10" spans="3:9" x14ac:dyDescent="0.25">
      <c r="C10">
        <v>7</v>
      </c>
      <c r="D10" t="s">
        <v>74</v>
      </c>
      <c r="E10">
        <v>5</v>
      </c>
      <c r="F10">
        <f t="shared" si="0"/>
        <v>0.25</v>
      </c>
    </row>
    <row r="11" spans="3:9" x14ac:dyDescent="0.25">
      <c r="C11">
        <v>8</v>
      </c>
      <c r="D11" t="s">
        <v>77</v>
      </c>
      <c r="E11">
        <v>1</v>
      </c>
      <c r="F11">
        <f t="shared" si="0"/>
        <v>0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D4:E7"/>
  <sheetViews>
    <sheetView workbookViewId="0">
      <selection activeCell="T25" sqref="T25"/>
    </sheetView>
  </sheetViews>
  <sheetFormatPr defaultRowHeight="15" x14ac:dyDescent="0.25"/>
  <cols>
    <col min="4" max="4" width="10.5703125" bestFit="1" customWidth="1"/>
  </cols>
  <sheetData>
    <row r="4" spans="4:5" ht="15.75" thickBot="1" x14ac:dyDescent="0.3"/>
    <row r="5" spans="4:5" ht="15.75" thickBot="1" x14ac:dyDescent="0.3">
      <c r="D5" s="2" t="s">
        <v>80</v>
      </c>
      <c r="E5" s="36">
        <f>_xlfn.ARABIC(D5)</f>
        <v>24</v>
      </c>
    </row>
    <row r="6" spans="4:5" x14ac:dyDescent="0.25">
      <c r="D6" s="2" t="s">
        <v>81</v>
      </c>
      <c r="E6">
        <f t="shared" ref="E6:E7" si="0">_xlfn.ARABIC(D6)</f>
        <v>2021</v>
      </c>
    </row>
    <row r="7" spans="4:5" x14ac:dyDescent="0.25">
      <c r="D7" s="2" t="s">
        <v>82</v>
      </c>
      <c r="E7">
        <f t="shared" si="0"/>
        <v>2623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3:V44"/>
  <sheetViews>
    <sheetView workbookViewId="0">
      <selection activeCell="V51" sqref="V51"/>
    </sheetView>
  </sheetViews>
  <sheetFormatPr defaultRowHeight="15" x14ac:dyDescent="0.25"/>
  <sheetData>
    <row r="3" spans="4:7" ht="15.75" thickBot="1" x14ac:dyDescent="0.3"/>
    <row r="4" spans="4:7" ht="15.75" thickBot="1" x14ac:dyDescent="0.3">
      <c r="D4">
        <v>5217</v>
      </c>
      <c r="E4">
        <v>13</v>
      </c>
      <c r="F4">
        <f>D4/E4</f>
        <v>401.30769230769232</v>
      </c>
      <c r="G4" s="36">
        <f>ROUND(F4,2)</f>
        <v>401.31</v>
      </c>
    </row>
    <row r="44" spans="22:22" x14ac:dyDescent="0.25">
      <c r="V44" t="s">
        <v>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3:E6"/>
  <sheetViews>
    <sheetView tabSelected="1" workbookViewId="0">
      <selection activeCell="O24" sqref="O24"/>
    </sheetView>
  </sheetViews>
  <sheetFormatPr defaultRowHeight="15" x14ac:dyDescent="0.25"/>
  <cols>
    <col min="4" max="4" width="13.42578125" bestFit="1" customWidth="1"/>
  </cols>
  <sheetData>
    <row r="3" spans="4:5" x14ac:dyDescent="0.25">
      <c r="D3" s="2" t="s">
        <v>83</v>
      </c>
      <c r="E3">
        <v>10</v>
      </c>
    </row>
    <row r="4" spans="4:5" x14ac:dyDescent="0.25">
      <c r="D4" s="2" t="s">
        <v>84</v>
      </c>
      <c r="E4">
        <v>6</v>
      </c>
    </row>
    <row r="5" spans="4:5" ht="15.75" thickBot="1" x14ac:dyDescent="0.3">
      <c r="D5" s="2"/>
    </row>
    <row r="6" spans="4:5" ht="15.75" thickBot="1" x14ac:dyDescent="0.3">
      <c r="D6" s="2" t="s">
        <v>85</v>
      </c>
      <c r="E6" s="36">
        <f>_xlfn.COMBINA(E3,E4)</f>
        <v>5005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4:E13"/>
  <sheetViews>
    <sheetView workbookViewId="0">
      <selection activeCell="D13" sqref="D13"/>
    </sheetView>
  </sheetViews>
  <sheetFormatPr defaultRowHeight="15" x14ac:dyDescent="0.25"/>
  <sheetData>
    <row r="4" spans="3:5" x14ac:dyDescent="0.25">
      <c r="D4" s="2" t="s">
        <v>13</v>
      </c>
      <c r="E4" s="2" t="s">
        <v>14</v>
      </c>
    </row>
    <row r="5" spans="3:5" x14ac:dyDescent="0.25">
      <c r="D5" t="s">
        <v>15</v>
      </c>
      <c r="E5">
        <v>52</v>
      </c>
    </row>
    <row r="6" spans="3:5" x14ac:dyDescent="0.25">
      <c r="D6" t="s">
        <v>16</v>
      </c>
      <c r="E6">
        <v>32</v>
      </c>
    </row>
    <row r="7" spans="3:5" x14ac:dyDescent="0.25">
      <c r="D7" t="s">
        <v>17</v>
      </c>
      <c r="E7">
        <v>65</v>
      </c>
    </row>
    <row r="8" spans="3:5" x14ac:dyDescent="0.25">
      <c r="D8" t="s">
        <v>18</v>
      </c>
      <c r="E8">
        <v>12</v>
      </c>
    </row>
    <row r="9" spans="3:5" x14ac:dyDescent="0.25">
      <c r="D9" t="s">
        <v>19</v>
      </c>
      <c r="E9">
        <v>74</v>
      </c>
    </row>
    <row r="10" spans="3:5" x14ac:dyDescent="0.25">
      <c r="D10" t="s">
        <v>20</v>
      </c>
      <c r="E10">
        <v>35</v>
      </c>
    </row>
    <row r="11" spans="3:5" x14ac:dyDescent="0.25">
      <c r="D11" t="s">
        <v>21</v>
      </c>
      <c r="E11">
        <v>61</v>
      </c>
    </row>
    <row r="12" spans="3:5" ht="15.75" thickBot="1" x14ac:dyDescent="0.3">
      <c r="D12" s="5" t="s">
        <v>22</v>
      </c>
      <c r="E12">
        <v>4</v>
      </c>
    </row>
    <row r="13" spans="3:5" ht="15.75" thickBot="1" x14ac:dyDescent="0.3">
      <c r="C13" s="7"/>
      <c r="D13" s="8">
        <f>COUNTA(D5:D12)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4:E20"/>
  <sheetViews>
    <sheetView topLeftCell="A3" workbookViewId="0">
      <selection activeCell="D17" sqref="D17"/>
    </sheetView>
  </sheetViews>
  <sheetFormatPr defaultRowHeight="15" x14ac:dyDescent="0.25"/>
  <sheetData>
    <row r="4" spans="4:5" x14ac:dyDescent="0.25">
      <c r="D4" s="2" t="s">
        <v>13</v>
      </c>
      <c r="E4" s="2" t="s">
        <v>14</v>
      </c>
    </row>
    <row r="5" spans="4:5" x14ac:dyDescent="0.25">
      <c r="D5" t="s">
        <v>15</v>
      </c>
      <c r="E5">
        <v>52</v>
      </c>
    </row>
    <row r="6" spans="4:5" x14ac:dyDescent="0.25">
      <c r="D6" t="s">
        <v>16</v>
      </c>
      <c r="E6">
        <v>32</v>
      </c>
    </row>
    <row r="7" spans="4:5" x14ac:dyDescent="0.25">
      <c r="D7" t="s">
        <v>23</v>
      </c>
      <c r="E7">
        <v>65</v>
      </c>
    </row>
    <row r="8" spans="4:5" x14ac:dyDescent="0.25">
      <c r="D8" t="s">
        <v>17</v>
      </c>
      <c r="E8">
        <v>65</v>
      </c>
    </row>
    <row r="9" spans="4:5" x14ac:dyDescent="0.25">
      <c r="D9" t="s">
        <v>18</v>
      </c>
      <c r="E9">
        <v>12</v>
      </c>
    </row>
    <row r="10" spans="4:5" x14ac:dyDescent="0.25">
      <c r="D10" t="s">
        <v>19</v>
      </c>
      <c r="E10">
        <v>74</v>
      </c>
    </row>
    <row r="11" spans="4:5" x14ac:dyDescent="0.25">
      <c r="D11" t="s">
        <v>20</v>
      </c>
      <c r="E11">
        <v>35</v>
      </c>
    </row>
    <row r="12" spans="4:5" x14ac:dyDescent="0.25">
      <c r="D12" t="s">
        <v>21</v>
      </c>
      <c r="E12">
        <v>61</v>
      </c>
    </row>
    <row r="13" spans="4:5" x14ac:dyDescent="0.25">
      <c r="D13" t="s">
        <v>22</v>
      </c>
      <c r="E13">
        <v>4</v>
      </c>
    </row>
    <row r="14" spans="4:5" x14ac:dyDescent="0.25">
      <c r="D14" t="s">
        <v>23</v>
      </c>
      <c r="E14">
        <v>54</v>
      </c>
    </row>
    <row r="15" spans="4:5" x14ac:dyDescent="0.25">
      <c r="D15" t="s">
        <v>24</v>
      </c>
      <c r="E15">
        <v>47</v>
      </c>
    </row>
    <row r="16" spans="4:5" ht="15.75" thickBot="1" x14ac:dyDescent="0.3">
      <c r="D16" s="5" t="s">
        <v>23</v>
      </c>
      <c r="E16">
        <v>40</v>
      </c>
    </row>
    <row r="17" spans="3:5" ht="15.75" thickBot="1" x14ac:dyDescent="0.3">
      <c r="C17" s="2" t="s">
        <v>23</v>
      </c>
      <c r="D17" s="4">
        <f>COUNTIF(D5:D16,D7)</f>
        <v>3</v>
      </c>
    </row>
    <row r="18" spans="3:5" ht="15.75" thickBot="1" x14ac:dyDescent="0.3">
      <c r="E18" s="5"/>
    </row>
    <row r="19" spans="3:5" ht="15.75" thickBot="1" x14ac:dyDescent="0.3">
      <c r="D19" s="2" t="s">
        <v>25</v>
      </c>
      <c r="E19" s="6">
        <f>MAX(E5:E18)</f>
        <v>74</v>
      </c>
    </row>
    <row r="20" spans="3:5" ht="15.75" thickBot="1" x14ac:dyDescent="0.3">
      <c r="D20" s="10" t="s">
        <v>26</v>
      </c>
      <c r="E20" s="11">
        <f>MIN(E5:E16)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4:E41"/>
  <sheetViews>
    <sheetView zoomScaleNormal="100" workbookViewId="0">
      <selection activeCell="E47" sqref="E47"/>
    </sheetView>
  </sheetViews>
  <sheetFormatPr defaultRowHeight="15" x14ac:dyDescent="0.25"/>
  <sheetData>
    <row r="4" spans="4:5" x14ac:dyDescent="0.25">
      <c r="D4" s="2" t="s">
        <v>13</v>
      </c>
      <c r="E4" s="2" t="s">
        <v>14</v>
      </c>
    </row>
    <row r="5" spans="4:5" x14ac:dyDescent="0.25">
      <c r="D5" t="s">
        <v>15</v>
      </c>
      <c r="E5">
        <v>52</v>
      </c>
    </row>
    <row r="6" spans="4:5" x14ac:dyDescent="0.25">
      <c r="D6" t="s">
        <v>16</v>
      </c>
      <c r="E6">
        <v>32</v>
      </c>
    </row>
    <row r="7" spans="4:5" x14ac:dyDescent="0.25">
      <c r="D7" t="s">
        <v>23</v>
      </c>
      <c r="E7">
        <v>65</v>
      </c>
    </row>
    <row r="8" spans="4:5" x14ac:dyDescent="0.25">
      <c r="D8" t="s">
        <v>17</v>
      </c>
      <c r="E8">
        <v>65</v>
      </c>
    </row>
    <row r="9" spans="4:5" x14ac:dyDescent="0.25">
      <c r="D9" t="s">
        <v>18</v>
      </c>
      <c r="E9">
        <v>12</v>
      </c>
    </row>
    <row r="10" spans="4:5" x14ac:dyDescent="0.25">
      <c r="D10" t="s">
        <v>19</v>
      </c>
      <c r="E10">
        <v>74</v>
      </c>
    </row>
    <row r="11" spans="4:5" x14ac:dyDescent="0.25">
      <c r="D11" t="s">
        <v>20</v>
      </c>
      <c r="E11">
        <v>35</v>
      </c>
    </row>
    <row r="12" spans="4:5" x14ac:dyDescent="0.25">
      <c r="D12" t="s">
        <v>21</v>
      </c>
      <c r="E12">
        <v>61</v>
      </c>
    </row>
    <row r="13" spans="4:5" x14ac:dyDescent="0.25">
      <c r="D13" t="s">
        <v>22</v>
      </c>
      <c r="E13">
        <v>4</v>
      </c>
    </row>
    <row r="14" spans="4:5" x14ac:dyDescent="0.25">
      <c r="D14" t="s">
        <v>23</v>
      </c>
      <c r="E14">
        <v>54</v>
      </c>
    </row>
    <row r="15" spans="4:5" x14ac:dyDescent="0.25">
      <c r="D15" t="s">
        <v>24</v>
      </c>
      <c r="E15">
        <v>47</v>
      </c>
    </row>
    <row r="16" spans="4:5" x14ac:dyDescent="0.25">
      <c r="D16" t="s">
        <v>23</v>
      </c>
      <c r="E16">
        <v>40</v>
      </c>
    </row>
    <row r="17" spans="4:5" x14ac:dyDescent="0.25">
      <c r="D17" t="s">
        <v>15</v>
      </c>
      <c r="E17">
        <v>52</v>
      </c>
    </row>
    <row r="18" spans="4:5" x14ac:dyDescent="0.25">
      <c r="D18" t="s">
        <v>16</v>
      </c>
      <c r="E18">
        <v>32</v>
      </c>
    </row>
    <row r="19" spans="4:5" x14ac:dyDescent="0.25">
      <c r="D19" t="s">
        <v>23</v>
      </c>
      <c r="E19">
        <v>65</v>
      </c>
    </row>
    <row r="20" spans="4:5" x14ac:dyDescent="0.25">
      <c r="D20" t="s">
        <v>17</v>
      </c>
      <c r="E20">
        <v>65</v>
      </c>
    </row>
    <row r="21" spans="4:5" x14ac:dyDescent="0.25">
      <c r="D21" t="s">
        <v>18</v>
      </c>
      <c r="E21">
        <v>12</v>
      </c>
    </row>
    <row r="22" spans="4:5" x14ac:dyDescent="0.25">
      <c r="D22" t="s">
        <v>19</v>
      </c>
      <c r="E22">
        <v>74</v>
      </c>
    </row>
    <row r="23" spans="4:5" x14ac:dyDescent="0.25">
      <c r="D23" t="s">
        <v>20</v>
      </c>
      <c r="E23">
        <v>35</v>
      </c>
    </row>
    <row r="24" spans="4:5" x14ac:dyDescent="0.25">
      <c r="D24" t="s">
        <v>21</v>
      </c>
      <c r="E24">
        <v>61</v>
      </c>
    </row>
    <row r="25" spans="4:5" x14ac:dyDescent="0.25">
      <c r="D25" t="s">
        <v>22</v>
      </c>
      <c r="E25">
        <v>4</v>
      </c>
    </row>
    <row r="26" spans="4:5" x14ac:dyDescent="0.25">
      <c r="D26" t="s">
        <v>23</v>
      </c>
      <c r="E26">
        <v>54</v>
      </c>
    </row>
    <row r="27" spans="4:5" x14ac:dyDescent="0.25">
      <c r="D27" t="s">
        <v>24</v>
      </c>
      <c r="E27">
        <v>47</v>
      </c>
    </row>
    <row r="28" spans="4:5" x14ac:dyDescent="0.25">
      <c r="D28" t="s">
        <v>23</v>
      </c>
      <c r="E28">
        <v>40</v>
      </c>
    </row>
    <row r="29" spans="4:5" x14ac:dyDescent="0.25">
      <c r="D29" t="s">
        <v>15</v>
      </c>
      <c r="E29">
        <v>52</v>
      </c>
    </row>
    <row r="30" spans="4:5" x14ac:dyDescent="0.25">
      <c r="D30" t="s">
        <v>16</v>
      </c>
      <c r="E30">
        <v>32</v>
      </c>
    </row>
    <row r="31" spans="4:5" x14ac:dyDescent="0.25">
      <c r="D31" t="s">
        <v>23</v>
      </c>
      <c r="E31">
        <v>65</v>
      </c>
    </row>
    <row r="32" spans="4:5" x14ac:dyDescent="0.25">
      <c r="D32" t="s">
        <v>17</v>
      </c>
      <c r="E32">
        <v>65</v>
      </c>
    </row>
    <row r="33" spans="4:5" x14ac:dyDescent="0.25">
      <c r="D33" t="s">
        <v>18</v>
      </c>
      <c r="E33">
        <v>12</v>
      </c>
    </row>
    <row r="34" spans="4:5" x14ac:dyDescent="0.25">
      <c r="D34" t="s">
        <v>19</v>
      </c>
      <c r="E34">
        <v>74</v>
      </c>
    </row>
    <row r="35" spans="4:5" x14ac:dyDescent="0.25">
      <c r="D35" t="s">
        <v>20</v>
      </c>
      <c r="E35">
        <v>35</v>
      </c>
    </row>
    <row r="36" spans="4:5" x14ac:dyDescent="0.25">
      <c r="D36" t="s">
        <v>21</v>
      </c>
      <c r="E36">
        <v>61</v>
      </c>
    </row>
    <row r="37" spans="4:5" x14ac:dyDescent="0.25">
      <c r="D37" t="s">
        <v>22</v>
      </c>
      <c r="E37">
        <v>4</v>
      </c>
    </row>
    <row r="38" spans="4:5" x14ac:dyDescent="0.25">
      <c r="D38" t="s">
        <v>23</v>
      </c>
      <c r="E38">
        <v>54</v>
      </c>
    </row>
    <row r="39" spans="4:5" x14ac:dyDescent="0.25">
      <c r="D39" t="s">
        <v>24</v>
      </c>
      <c r="E39">
        <v>47</v>
      </c>
    </row>
    <row r="40" spans="4:5" ht="15.75" thickBot="1" x14ac:dyDescent="0.3">
      <c r="D40" t="s">
        <v>23</v>
      </c>
      <c r="E40" s="5">
        <v>40</v>
      </c>
    </row>
    <row r="41" spans="4:5" ht="15.75" thickBot="1" x14ac:dyDescent="0.3">
      <c r="D41" s="7"/>
      <c r="E41" s="8">
        <f>SUMIF(D5:D40,D40,E5:E40)</f>
        <v>477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4:F7"/>
  <sheetViews>
    <sheetView workbookViewId="0">
      <selection activeCell="F13" sqref="F13"/>
    </sheetView>
  </sheetViews>
  <sheetFormatPr defaultRowHeight="15" x14ac:dyDescent="0.25"/>
  <cols>
    <col min="5" max="5" width="11.5703125" bestFit="1" customWidth="1"/>
  </cols>
  <sheetData>
    <row r="4" spans="4:6" x14ac:dyDescent="0.25">
      <c r="E4" s="3">
        <v>0.05</v>
      </c>
      <c r="F4" t="s">
        <v>27</v>
      </c>
    </row>
    <row r="5" spans="4:6" x14ac:dyDescent="0.25">
      <c r="E5" s="12">
        <v>25000</v>
      </c>
      <c r="F5" t="s">
        <v>28</v>
      </c>
    </row>
    <row r="6" spans="4:6" ht="15.75" thickBot="1" x14ac:dyDescent="0.3">
      <c r="E6" s="5">
        <v>36</v>
      </c>
      <c r="F6" t="s">
        <v>29</v>
      </c>
    </row>
    <row r="7" spans="4:6" ht="15.75" thickBot="1" x14ac:dyDescent="0.3">
      <c r="D7" s="7"/>
      <c r="E7" s="13">
        <f>PMT(E4/12,E6,E5)</f>
        <v>-749.27242761663695</v>
      </c>
      <c r="F7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D3:R15"/>
  <sheetViews>
    <sheetView workbookViewId="0">
      <selection activeCell="N19" sqref="N19"/>
    </sheetView>
  </sheetViews>
  <sheetFormatPr defaultRowHeight="15" x14ac:dyDescent="0.25"/>
  <cols>
    <col min="7" max="7" width="10.140625" customWidth="1"/>
    <col min="13" max="13" width="9.42578125" bestFit="1" customWidth="1"/>
    <col min="15" max="16" width="10.42578125" bestFit="1" customWidth="1"/>
    <col min="18" max="18" width="10.42578125" bestFit="1" customWidth="1"/>
  </cols>
  <sheetData>
    <row r="3" spans="4:18" ht="15.75" thickBot="1" x14ac:dyDescent="0.3">
      <c r="E3" s="2" t="s">
        <v>43</v>
      </c>
      <c r="F3" s="2" t="s">
        <v>44</v>
      </c>
      <c r="G3" s="5"/>
      <c r="H3" s="17"/>
    </row>
    <row r="4" spans="4:18" ht="15.75" thickBot="1" x14ac:dyDescent="0.3">
      <c r="D4" s="2" t="s">
        <v>31</v>
      </c>
      <c r="E4" s="12">
        <v>10</v>
      </c>
      <c r="F4" s="15">
        <v>5</v>
      </c>
      <c r="G4" s="16">
        <f>E4-F4</f>
        <v>5</v>
      </c>
      <c r="H4" s="18" t="str">
        <f>IF(E4&gt;F4,"ok","not ok")</f>
        <v>ok</v>
      </c>
      <c r="L4" t="s">
        <v>45</v>
      </c>
      <c r="M4">
        <v>100</v>
      </c>
      <c r="N4">
        <v>100</v>
      </c>
    </row>
    <row r="5" spans="4:18" x14ac:dyDescent="0.25">
      <c r="D5" s="2" t="s">
        <v>32</v>
      </c>
      <c r="E5" s="12">
        <v>20</v>
      </c>
      <c r="F5" s="12">
        <v>15</v>
      </c>
      <c r="G5" s="14">
        <f t="shared" ref="G5:G15" si="0">E5-F5</f>
        <v>5</v>
      </c>
      <c r="H5" t="str">
        <f t="shared" ref="H5:H15" si="1">IF(E5&gt;F5,"ok","not ok")</f>
        <v>ok</v>
      </c>
      <c r="L5" t="s">
        <v>46</v>
      </c>
      <c r="M5">
        <v>200</v>
      </c>
      <c r="N5">
        <v>200</v>
      </c>
    </row>
    <row r="6" spans="4:18" x14ac:dyDescent="0.25">
      <c r="D6" s="2" t="s">
        <v>33</v>
      </c>
      <c r="E6" s="12">
        <v>15</v>
      </c>
      <c r="F6" s="12">
        <v>20</v>
      </c>
      <c r="G6" s="14">
        <f t="shared" si="0"/>
        <v>-5</v>
      </c>
      <c r="H6" t="str">
        <f t="shared" si="1"/>
        <v>not ok</v>
      </c>
      <c r="L6" t="s">
        <v>47</v>
      </c>
      <c r="M6">
        <v>100</v>
      </c>
      <c r="N6">
        <v>100</v>
      </c>
    </row>
    <row r="7" spans="4:18" ht="15.75" thickBot="1" x14ac:dyDescent="0.3">
      <c r="D7" s="2" t="s">
        <v>34</v>
      </c>
      <c r="E7" s="12">
        <v>30</v>
      </c>
      <c r="F7" s="12">
        <v>15</v>
      </c>
      <c r="G7" s="14">
        <f t="shared" si="0"/>
        <v>15</v>
      </c>
      <c r="H7" t="str">
        <f t="shared" si="1"/>
        <v>ok</v>
      </c>
      <c r="L7" t="s">
        <v>48</v>
      </c>
      <c r="M7" s="17">
        <v>300</v>
      </c>
      <c r="N7">
        <v>300</v>
      </c>
    </row>
    <row r="8" spans="4:18" ht="15.75" thickBot="1" x14ac:dyDescent="0.3">
      <c r="D8" s="2" t="s">
        <v>35</v>
      </c>
      <c r="E8" s="12">
        <v>25</v>
      </c>
      <c r="F8" s="12">
        <v>30</v>
      </c>
      <c r="G8" s="14">
        <f t="shared" si="0"/>
        <v>-5</v>
      </c>
      <c r="H8" t="str">
        <f t="shared" si="1"/>
        <v>not ok</v>
      </c>
      <c r="L8" s="19"/>
      <c r="M8" s="20">
        <f>SUM(M4:M7)</f>
        <v>700</v>
      </c>
      <c r="N8" s="8">
        <f>IF(SUM(N4:N7)&gt;500,SUM(N4:N7)-SUM(N4:N7)*15%,SUM(N4:N7))</f>
        <v>595</v>
      </c>
    </row>
    <row r="9" spans="4:18" x14ac:dyDescent="0.25">
      <c r="D9" s="2" t="s">
        <v>36</v>
      </c>
      <c r="E9" s="12">
        <v>40</v>
      </c>
      <c r="F9" s="12">
        <v>45</v>
      </c>
      <c r="G9" s="14">
        <f t="shared" si="0"/>
        <v>-5</v>
      </c>
      <c r="H9" t="str">
        <f t="shared" si="1"/>
        <v>not ok</v>
      </c>
    </row>
    <row r="10" spans="4:18" x14ac:dyDescent="0.25">
      <c r="D10" s="2" t="s">
        <v>37</v>
      </c>
      <c r="E10" s="12">
        <v>50</v>
      </c>
      <c r="F10" s="12">
        <v>12</v>
      </c>
      <c r="G10" s="14">
        <f t="shared" si="0"/>
        <v>38</v>
      </c>
      <c r="H10" t="str">
        <f t="shared" si="1"/>
        <v>ok</v>
      </c>
    </row>
    <row r="11" spans="4:18" x14ac:dyDescent="0.25">
      <c r="D11" s="2" t="s">
        <v>38</v>
      </c>
      <c r="E11" s="12">
        <v>35</v>
      </c>
      <c r="F11" s="12">
        <v>50</v>
      </c>
      <c r="G11" s="14">
        <f t="shared" si="0"/>
        <v>-15</v>
      </c>
      <c r="H11" t="str">
        <f t="shared" si="1"/>
        <v>not ok</v>
      </c>
    </row>
    <row r="12" spans="4:18" ht="15.75" thickBot="1" x14ac:dyDescent="0.3">
      <c r="D12" s="2" t="s">
        <v>39</v>
      </c>
      <c r="E12" s="12">
        <v>30</v>
      </c>
      <c r="F12" s="12">
        <v>10</v>
      </c>
      <c r="G12" s="14">
        <f t="shared" si="0"/>
        <v>20</v>
      </c>
      <c r="H12" t="str">
        <f t="shared" si="1"/>
        <v>ok</v>
      </c>
      <c r="L12" s="2" t="s">
        <v>49</v>
      </c>
      <c r="M12" s="2" t="s">
        <v>50</v>
      </c>
      <c r="N12" s="2" t="s">
        <v>51</v>
      </c>
      <c r="O12" s="25" t="s">
        <v>52</v>
      </c>
      <c r="P12" s="23" t="s">
        <v>53</v>
      </c>
      <c r="Q12" s="17"/>
    </row>
    <row r="13" spans="4:18" ht="15.75" thickBot="1" x14ac:dyDescent="0.3">
      <c r="D13" s="2" t="s">
        <v>40</v>
      </c>
      <c r="E13" s="12">
        <v>50</v>
      </c>
      <c r="F13" s="12">
        <v>80</v>
      </c>
      <c r="G13" s="14">
        <f t="shared" si="0"/>
        <v>-30</v>
      </c>
      <c r="H13" t="str">
        <f t="shared" si="1"/>
        <v>not ok</v>
      </c>
      <c r="J13" t="s">
        <v>11</v>
      </c>
      <c r="L13">
        <v>17</v>
      </c>
      <c r="M13" s="21">
        <v>45536</v>
      </c>
      <c r="N13" s="27">
        <v>60</v>
      </c>
      <c r="O13" s="26">
        <f>M13+N13</f>
        <v>45596</v>
      </c>
      <c r="P13" s="24">
        <f ca="1">TODAY()</f>
        <v>45673</v>
      </c>
      <c r="Q13" s="22">
        <f ca="1">P13-O13</f>
        <v>77</v>
      </c>
      <c r="R13" s="8" t="str">
        <f ca="1">IF(Q13&gt;0,"expired","not expired")</f>
        <v>expired</v>
      </c>
    </row>
    <row r="14" spans="4:18" ht="15.75" thickBot="1" x14ac:dyDescent="0.3">
      <c r="D14" s="2" t="s">
        <v>41</v>
      </c>
      <c r="E14" s="12">
        <v>15</v>
      </c>
      <c r="F14" s="12">
        <v>10</v>
      </c>
      <c r="G14" s="14">
        <f t="shared" si="0"/>
        <v>5</v>
      </c>
      <c r="H14" t="str">
        <f t="shared" si="1"/>
        <v>ok</v>
      </c>
      <c r="L14">
        <v>25</v>
      </c>
      <c r="M14" s="21">
        <v>45568</v>
      </c>
      <c r="N14" s="27">
        <v>60</v>
      </c>
      <c r="O14" s="26">
        <f>M14+N14</f>
        <v>45628</v>
      </c>
      <c r="P14" s="24">
        <f ca="1">TODAY()</f>
        <v>45673</v>
      </c>
      <c r="Q14" s="22">
        <f ca="1">P14-O14</f>
        <v>45</v>
      </c>
      <c r="R14" s="8" t="str">
        <f ca="1">IF(Q14&gt;0,"expired","not expired")</f>
        <v>expired</v>
      </c>
    </row>
    <row r="15" spans="4:18" x14ac:dyDescent="0.25">
      <c r="D15" s="2" t="s">
        <v>42</v>
      </c>
      <c r="E15" s="12">
        <v>20</v>
      </c>
      <c r="F15" s="12">
        <v>20</v>
      </c>
      <c r="G15" s="14">
        <f t="shared" si="0"/>
        <v>0</v>
      </c>
      <c r="H15" t="str">
        <f t="shared" si="1"/>
        <v>not ok</v>
      </c>
    </row>
  </sheetData>
  <conditionalFormatting sqref="G4:G1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3:J8"/>
  <sheetViews>
    <sheetView workbookViewId="0">
      <selection activeCell="D4" sqref="D4"/>
    </sheetView>
  </sheetViews>
  <sheetFormatPr defaultRowHeight="15" x14ac:dyDescent="0.25"/>
  <cols>
    <col min="4" max="4" width="10.28515625" bestFit="1" customWidth="1"/>
    <col min="10" max="10" width="15.5703125" customWidth="1"/>
  </cols>
  <sheetData>
    <row r="3" spans="3:10" ht="15.75" thickBot="1" x14ac:dyDescent="0.3"/>
    <row r="4" spans="3:10" ht="15.75" thickBot="1" x14ac:dyDescent="0.3">
      <c r="C4" s="28" t="str">
        <f>LEFT(D4,2)</f>
        <v>SS</v>
      </c>
      <c r="D4" t="s">
        <v>54</v>
      </c>
      <c r="E4" s="8" t="str">
        <f>RIGHT(D4,2)</f>
        <v>BL</v>
      </c>
    </row>
    <row r="7" spans="3:10" ht="15.75" thickBot="1" x14ac:dyDescent="0.3"/>
    <row r="8" spans="3:10" ht="15.75" thickBot="1" x14ac:dyDescent="0.3">
      <c r="D8" t="s">
        <v>55</v>
      </c>
      <c r="E8">
        <v>24</v>
      </c>
      <c r="F8" t="s">
        <v>56</v>
      </c>
      <c r="G8">
        <v>48</v>
      </c>
      <c r="H8" t="s">
        <v>57</v>
      </c>
      <c r="J8" s="29" t="str">
        <f>_xlfn.CONCAT(D8,E8,F8,G8,H8)</f>
        <v>SS24M48BL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E4:I7"/>
  <sheetViews>
    <sheetView workbookViewId="0">
      <selection activeCell="I13" sqref="I13"/>
    </sheetView>
  </sheetViews>
  <sheetFormatPr defaultRowHeight="15" x14ac:dyDescent="0.25"/>
  <sheetData>
    <row r="4" spans="5:9" ht="15.75" thickBot="1" x14ac:dyDescent="0.3"/>
    <row r="5" spans="5:9" ht="15.75" thickBot="1" x14ac:dyDescent="0.3">
      <c r="E5" t="s">
        <v>58</v>
      </c>
      <c r="G5" t="s">
        <v>58</v>
      </c>
      <c r="I5" s="8" t="b">
        <f>EXACT(E5,G5)</f>
        <v>1</v>
      </c>
    </row>
    <row r="6" spans="5:9" x14ac:dyDescent="0.25">
      <c r="E6" t="s">
        <v>58</v>
      </c>
      <c r="G6" t="s">
        <v>59</v>
      </c>
      <c r="I6" t="b">
        <f t="shared" ref="I6:I7" si="0">EXACT(E6,G6)</f>
        <v>0</v>
      </c>
    </row>
    <row r="7" spans="5:9" x14ac:dyDescent="0.25">
      <c r="E7" t="s">
        <v>58</v>
      </c>
      <c r="G7" t="s">
        <v>60</v>
      </c>
      <c r="I7" t="b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3:F19"/>
  <sheetViews>
    <sheetView topLeftCell="A2" workbookViewId="0">
      <selection activeCell="E16" sqref="E16"/>
    </sheetView>
  </sheetViews>
  <sheetFormatPr defaultRowHeight="15" x14ac:dyDescent="0.25"/>
  <cols>
    <col min="3" max="3" width="11.28515625" bestFit="1" customWidth="1"/>
  </cols>
  <sheetData>
    <row r="3" spans="3:6" ht="15.75" thickBot="1" x14ac:dyDescent="0.3">
      <c r="D3" t="s">
        <v>61</v>
      </c>
      <c r="F3" t="s">
        <v>62</v>
      </c>
    </row>
    <row r="4" spans="3:6" ht="15.75" thickBot="1" x14ac:dyDescent="0.3">
      <c r="C4" t="s">
        <v>54</v>
      </c>
      <c r="D4" s="8">
        <f>LEN(C4)</f>
        <v>9</v>
      </c>
      <c r="F4" s="28" t="str">
        <f>IF(LEN(C4)=9,"OK","NOT OK")</f>
        <v>OK</v>
      </c>
    </row>
    <row r="5" spans="3:6" x14ac:dyDescent="0.25">
      <c r="C5" t="s">
        <v>54</v>
      </c>
    </row>
    <row r="6" spans="3:6" x14ac:dyDescent="0.25">
      <c r="C6" t="s">
        <v>69</v>
      </c>
    </row>
    <row r="7" spans="3:6" x14ac:dyDescent="0.25">
      <c r="C7" t="s">
        <v>70</v>
      </c>
    </row>
    <row r="8" spans="3:6" x14ac:dyDescent="0.25">
      <c r="C8" t="s">
        <v>54</v>
      </c>
    </row>
    <row r="9" spans="3:6" x14ac:dyDescent="0.25">
      <c r="C9" t="s">
        <v>69</v>
      </c>
    </row>
    <row r="10" spans="3:6" x14ac:dyDescent="0.25">
      <c r="C10" t="s">
        <v>70</v>
      </c>
    </row>
    <row r="11" spans="3:6" x14ac:dyDescent="0.25">
      <c r="C11" t="s">
        <v>54</v>
      </c>
    </row>
    <row r="12" spans="3:6" x14ac:dyDescent="0.25">
      <c r="C12" t="s">
        <v>69</v>
      </c>
    </row>
    <row r="13" spans="3:6" x14ac:dyDescent="0.25">
      <c r="C13" t="s">
        <v>70</v>
      </c>
    </row>
    <row r="14" spans="3:6" x14ac:dyDescent="0.25">
      <c r="C14" t="s">
        <v>54</v>
      </c>
    </row>
    <row r="15" spans="3:6" x14ac:dyDescent="0.25">
      <c r="C15" t="s">
        <v>69</v>
      </c>
    </row>
    <row r="16" spans="3:6" x14ac:dyDescent="0.25">
      <c r="C16" t="s">
        <v>71</v>
      </c>
    </row>
    <row r="17" spans="3:3" x14ac:dyDescent="0.25">
      <c r="C17" t="s">
        <v>54</v>
      </c>
    </row>
    <row r="18" spans="3:3" x14ac:dyDescent="0.25">
      <c r="C18" t="s">
        <v>69</v>
      </c>
    </row>
    <row r="19" spans="3:3" x14ac:dyDescent="0.25">
      <c r="C19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AUTOSUM</vt:lpstr>
      <vt:lpstr>2. COUNTA</vt:lpstr>
      <vt:lpstr>3. COUNTIF</vt:lpstr>
      <vt:lpstr>4. SUMIF</vt:lpstr>
      <vt:lpstr>5. PMT</vt:lpstr>
      <vt:lpstr>6. IF</vt:lpstr>
      <vt:lpstr>7. LEFT_RIGHT</vt:lpstr>
      <vt:lpstr>8. EXACT</vt:lpstr>
      <vt:lpstr>9. LEN</vt:lpstr>
      <vt:lpstr>10. UPPER_LOWER</vt:lpstr>
      <vt:lpstr>11. REPLACE_SUBSTITUTE</vt:lpstr>
      <vt:lpstr>12. NOW_YEAR_DATE</vt:lpstr>
      <vt:lpstr>13. DAYS_TODAY </vt:lpstr>
      <vt:lpstr>14. VLOOKUP</vt:lpstr>
      <vt:lpstr>15. ARABIC</vt:lpstr>
      <vt:lpstr>16. ROUND</vt:lpstr>
      <vt:lpstr>17. COMBINA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Εύη</dc:creator>
  <cp:lastModifiedBy>student</cp:lastModifiedBy>
  <dcterms:created xsi:type="dcterms:W3CDTF">2024-11-24T22:49:20Z</dcterms:created>
  <dcterms:modified xsi:type="dcterms:W3CDTF">2025-01-16T14:12:54Z</dcterms:modified>
</cp:coreProperties>
</file>