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EW TOSHIBA\ΣΤΑΤΙΣΤΙΚΗ - ΓΕΝΙΚΗ ΥΛΗ STATS\ΣΤΑΤ ΙΙ\6  ΣΤΑΤ ΙΙ_ΚΑΡΡΑΣ ΣΥΣΧΕΤΙΣΗ ΠΑΛΙΝΔΡΟΜΗΣΗ\"/>
    </mc:Choice>
  </mc:AlternateContent>
  <xr:revisionPtr revIDLastSave="0" documentId="13_ncr:1_{2691F096-9E1E-479F-953E-03C637374FDD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ασκηση απλή παλινδρόμηση" sheetId="4" r:id="rId1"/>
    <sheet name="απλή παλινδρόμηση και με excel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1" l="1"/>
  <c r="K52" i="1"/>
  <c r="L52" i="1" s="1"/>
  <c r="M52" i="1" s="1"/>
  <c r="K51" i="1"/>
  <c r="L51" i="1" s="1"/>
  <c r="M51" i="1" s="1"/>
  <c r="K50" i="1"/>
  <c r="L50" i="1" s="1"/>
  <c r="M50" i="1" s="1"/>
  <c r="K49" i="1"/>
  <c r="L49" i="1" s="1"/>
  <c r="M49" i="1" s="1"/>
  <c r="K48" i="1"/>
  <c r="L48" i="1" s="1"/>
  <c r="M48" i="1" s="1"/>
  <c r="D27" i="1"/>
  <c r="K18" i="4"/>
  <c r="K17" i="4"/>
  <c r="K27" i="4"/>
  <c r="L26" i="4"/>
  <c r="K26" i="4"/>
  <c r="L17" i="4"/>
  <c r="L24" i="4" s="1"/>
  <c r="F19" i="4"/>
  <c r="F20" i="4"/>
  <c r="F21" i="4"/>
  <c r="F22" i="4"/>
  <c r="F18" i="4"/>
  <c r="F23" i="4" s="1"/>
  <c r="D23" i="4"/>
  <c r="C23" i="4"/>
  <c r="C25" i="4" s="1"/>
  <c r="E22" i="4"/>
  <c r="E21" i="4"/>
  <c r="E20" i="4"/>
  <c r="E19" i="4"/>
  <c r="E18" i="4"/>
  <c r="E23" i="4" s="1"/>
  <c r="R25" i="1"/>
  <c r="R26" i="1" s="1"/>
  <c r="S22" i="1"/>
  <c r="S23" i="1" s="1"/>
  <c r="G19" i="1"/>
  <c r="G20" i="1"/>
  <c r="G21" i="1"/>
  <c r="G22" i="1"/>
  <c r="G18" i="1"/>
  <c r="I44" i="1"/>
  <c r="I42" i="1"/>
  <c r="K28" i="1"/>
  <c r="L28" i="1"/>
  <c r="M27" i="1"/>
  <c r="K27" i="1"/>
  <c r="L17" i="1"/>
  <c r="K18" i="1"/>
  <c r="K17" i="1"/>
  <c r="C29" i="1"/>
  <c r="C27" i="1"/>
  <c r="F19" i="1"/>
  <c r="F20" i="1"/>
  <c r="F21" i="1"/>
  <c r="F22" i="1"/>
  <c r="F18" i="1"/>
  <c r="E19" i="1"/>
  <c r="E20" i="1"/>
  <c r="E21" i="1"/>
  <c r="E22" i="1"/>
  <c r="E18" i="1"/>
  <c r="D23" i="1"/>
  <c r="C23" i="1"/>
  <c r="G23" i="1" l="1"/>
  <c r="M53" i="1"/>
  <c r="E23" i="1"/>
  <c r="K29" i="1"/>
  <c r="F23" i="1"/>
</calcChain>
</file>

<file path=xl/sharedStrings.xml><?xml version="1.0" encoding="utf-8"?>
<sst xmlns="http://schemas.openxmlformats.org/spreadsheetml/2006/main" count="133" uniqueCount="105">
  <si>
    <t>Ωρες Ηλιοφάνειας</t>
  </si>
  <si>
    <t>Αριθμός Παγωτών που πουλήθηκαν</t>
  </si>
  <si>
    <r>
      <t>x</t>
    </r>
    <r>
      <rPr>
        <b/>
        <vertAlign val="subscript"/>
        <sz val="14"/>
        <color theme="1"/>
        <rFont val="Calibri"/>
        <family val="2"/>
        <charset val="161"/>
        <scheme val="minor"/>
      </rPr>
      <t>i</t>
    </r>
  </si>
  <si>
    <r>
      <t>y</t>
    </r>
    <r>
      <rPr>
        <b/>
        <vertAlign val="subscript"/>
        <sz val="14"/>
        <color theme="1"/>
        <rFont val="Calibri"/>
        <family val="2"/>
        <charset val="161"/>
        <scheme val="minor"/>
      </rPr>
      <t>i</t>
    </r>
  </si>
  <si>
    <t>Δευ</t>
  </si>
  <si>
    <t>Τρι</t>
  </si>
  <si>
    <t>Τετ</t>
  </si>
  <si>
    <t>Πεμ</t>
  </si>
  <si>
    <t>Παρ</t>
  </si>
  <si>
    <t xml:space="preserve"> [n ∑xy - ∑x ∑y]  </t>
  </si>
  <si>
    <r>
      <rPr>
        <sz val="12"/>
        <color theme="1"/>
        <rFont val="Calibri"/>
        <family val="2"/>
        <charset val="161"/>
        <scheme val="minor"/>
      </rPr>
      <t>[n ∑x</t>
    </r>
    <r>
      <rPr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– (∑x)</t>
    </r>
    <r>
      <rPr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] </t>
    </r>
  </si>
  <si>
    <t>b =</t>
  </si>
  <si>
    <r>
      <t>x</t>
    </r>
    <r>
      <rPr>
        <b/>
        <vertAlign val="subscript"/>
        <sz val="14"/>
        <color theme="1"/>
        <rFont val="Calibri"/>
        <family val="2"/>
        <charset val="161"/>
        <scheme val="minor"/>
      </rPr>
      <t xml:space="preserve">i * </t>
    </r>
    <r>
      <rPr>
        <b/>
        <sz val="14"/>
        <color theme="1"/>
        <rFont val="Calibri"/>
        <family val="2"/>
        <charset val="161"/>
        <scheme val="minor"/>
      </rPr>
      <t>y</t>
    </r>
    <r>
      <rPr>
        <b/>
        <vertAlign val="subscript"/>
        <sz val="14"/>
        <color theme="1"/>
        <rFont val="Calibri"/>
        <family val="2"/>
        <charset val="161"/>
        <scheme val="minor"/>
      </rPr>
      <t>i</t>
    </r>
  </si>
  <si>
    <r>
      <rPr>
        <b/>
        <sz val="14"/>
        <color theme="1"/>
        <rFont val="Calibri"/>
        <family val="2"/>
        <charset val="161"/>
        <scheme val="minor"/>
      </rPr>
      <t>Σ</t>
    </r>
    <r>
      <rPr>
        <b/>
        <sz val="12"/>
        <color theme="1"/>
        <rFont val="Calibri"/>
        <family val="2"/>
        <charset val="161"/>
        <scheme val="minor"/>
      </rPr>
      <t xml:space="preserve"> x</t>
    </r>
    <r>
      <rPr>
        <b/>
        <vertAlign val="subscript"/>
        <sz val="12"/>
        <color theme="1"/>
        <rFont val="Calibri"/>
        <family val="2"/>
        <charset val="161"/>
        <scheme val="minor"/>
      </rPr>
      <t>i</t>
    </r>
  </si>
  <si>
    <r>
      <t xml:space="preserve"> </t>
    </r>
    <r>
      <rPr>
        <b/>
        <sz val="14"/>
        <color theme="1"/>
        <rFont val="Calibri"/>
        <family val="2"/>
        <charset val="161"/>
        <scheme val="minor"/>
      </rPr>
      <t xml:space="preserve">Σ </t>
    </r>
    <r>
      <rPr>
        <b/>
        <sz val="12"/>
        <color theme="1"/>
        <rFont val="Calibri"/>
        <family val="2"/>
        <charset val="161"/>
        <scheme val="minor"/>
      </rPr>
      <t>y</t>
    </r>
    <r>
      <rPr>
        <b/>
        <vertAlign val="subscript"/>
        <sz val="12"/>
        <color theme="1"/>
        <rFont val="Calibri"/>
        <family val="2"/>
        <charset val="161"/>
        <scheme val="minor"/>
      </rPr>
      <t>i</t>
    </r>
  </si>
  <si>
    <r>
      <rPr>
        <b/>
        <sz val="14"/>
        <color theme="1"/>
        <rFont val="Calibri"/>
        <family val="2"/>
        <charset val="161"/>
        <scheme val="minor"/>
      </rPr>
      <t>Σ</t>
    </r>
    <r>
      <rPr>
        <b/>
        <sz val="12"/>
        <color theme="1"/>
        <rFont val="Calibri"/>
        <family val="2"/>
        <charset val="161"/>
        <scheme val="minor"/>
      </rPr>
      <t xml:space="preserve"> x</t>
    </r>
    <r>
      <rPr>
        <b/>
        <vertAlign val="subscript"/>
        <sz val="12"/>
        <color theme="1"/>
        <rFont val="Calibri"/>
        <family val="2"/>
        <charset val="161"/>
        <scheme val="minor"/>
      </rPr>
      <t>i</t>
    </r>
    <r>
      <rPr>
        <b/>
        <sz val="12"/>
        <color theme="1"/>
        <rFont val="Calibri"/>
        <family val="2"/>
        <charset val="161"/>
        <scheme val="minor"/>
      </rPr>
      <t>*y</t>
    </r>
    <r>
      <rPr>
        <b/>
        <vertAlign val="subscript"/>
        <sz val="12"/>
        <color theme="1"/>
        <rFont val="Calibri"/>
        <family val="2"/>
        <charset val="161"/>
        <scheme val="minor"/>
      </rPr>
      <t>i</t>
    </r>
  </si>
  <si>
    <r>
      <t>x</t>
    </r>
    <r>
      <rPr>
        <b/>
        <vertAlign val="subscript"/>
        <sz val="14"/>
        <color theme="1"/>
        <rFont val="Calibri"/>
        <family val="2"/>
        <charset val="161"/>
        <scheme val="minor"/>
      </rPr>
      <t>i</t>
    </r>
    <r>
      <rPr>
        <b/>
        <vertAlign val="superscript"/>
        <sz val="14"/>
        <color theme="1"/>
        <rFont val="Calibri"/>
        <family val="2"/>
        <charset val="161"/>
        <scheme val="minor"/>
      </rPr>
      <t>2</t>
    </r>
  </si>
  <si>
    <t>Συνολα &gt;</t>
  </si>
  <si>
    <r>
      <t>Σ x</t>
    </r>
    <r>
      <rPr>
        <b/>
        <vertAlign val="subscript"/>
        <sz val="14"/>
        <color theme="1"/>
        <rFont val="Calibri"/>
        <family val="2"/>
        <charset val="161"/>
        <scheme val="minor"/>
      </rPr>
      <t>i</t>
    </r>
    <r>
      <rPr>
        <b/>
        <vertAlign val="superscript"/>
        <sz val="14"/>
        <color theme="1"/>
        <rFont val="Calibri"/>
        <family val="2"/>
        <charset val="161"/>
        <scheme val="minor"/>
      </rPr>
      <t>2</t>
    </r>
  </si>
  <si>
    <r>
      <t>(Σ x</t>
    </r>
    <r>
      <rPr>
        <b/>
        <vertAlign val="subscript"/>
        <sz val="12"/>
        <color theme="1"/>
        <rFont val="Calibri"/>
        <family val="2"/>
        <charset val="161"/>
        <scheme val="minor"/>
      </rPr>
      <t>i</t>
    </r>
    <r>
      <rPr>
        <b/>
        <sz val="12"/>
        <color theme="1"/>
        <rFont val="Calibri"/>
        <family val="2"/>
        <charset val="161"/>
        <scheme val="minor"/>
      </rPr>
      <t xml:space="preserve"> )</t>
    </r>
    <r>
      <rPr>
        <b/>
        <vertAlign val="superscript"/>
        <sz val="12"/>
        <color theme="1"/>
        <rFont val="Calibri"/>
        <family val="2"/>
        <charset val="161"/>
        <scheme val="minor"/>
      </rPr>
      <t xml:space="preserve">2  </t>
    </r>
    <r>
      <rPr>
        <b/>
        <sz val="12"/>
        <color theme="1"/>
        <rFont val="Calibri"/>
        <family val="2"/>
        <charset val="161"/>
        <scheme val="minor"/>
      </rPr>
      <t>= (26)</t>
    </r>
    <r>
      <rPr>
        <b/>
        <vertAlign val="superscript"/>
        <sz val="12"/>
        <color theme="1"/>
        <rFont val="Calibri"/>
        <family val="2"/>
        <charset val="161"/>
        <scheme val="minor"/>
      </rPr>
      <t xml:space="preserve">2 </t>
    </r>
    <r>
      <rPr>
        <b/>
        <sz val="12"/>
        <color theme="1"/>
        <rFont val="Calibri"/>
        <family val="2"/>
        <charset val="161"/>
        <scheme val="minor"/>
      </rPr>
      <t xml:space="preserve">= </t>
    </r>
  </si>
  <si>
    <t>n = 5</t>
  </si>
  <si>
    <t>μετρητής</t>
  </si>
  <si>
    <r>
      <rPr>
        <b/>
        <sz val="14"/>
        <color theme="1"/>
        <rFont val="Calibri"/>
        <family val="2"/>
        <charset val="161"/>
        <scheme val="minor"/>
      </rPr>
      <t>Σ</t>
    </r>
    <r>
      <rPr>
        <b/>
        <sz val="12"/>
        <color theme="1"/>
        <rFont val="Calibri"/>
        <family val="2"/>
        <charset val="161"/>
        <scheme val="minor"/>
      </rPr>
      <t xml:space="preserve"> x</t>
    </r>
    <r>
      <rPr>
        <b/>
        <vertAlign val="subscript"/>
        <sz val="12"/>
        <color theme="1"/>
        <rFont val="Calibri"/>
        <family val="2"/>
        <charset val="161"/>
        <scheme val="minor"/>
      </rPr>
      <t xml:space="preserve">i </t>
    </r>
    <r>
      <rPr>
        <b/>
        <sz val="12"/>
        <color theme="1"/>
        <rFont val="Calibri"/>
        <family val="2"/>
        <charset val="161"/>
        <scheme val="minor"/>
      </rPr>
      <t>*</t>
    </r>
    <r>
      <rPr>
        <b/>
        <vertAlign val="subscript"/>
        <sz val="12"/>
        <color theme="1"/>
        <rFont val="Calibri"/>
        <family val="2"/>
        <charset val="161"/>
        <scheme val="minor"/>
      </rPr>
      <t xml:space="preserve"> </t>
    </r>
    <r>
      <rPr>
        <b/>
        <sz val="12"/>
        <color theme="1"/>
        <rFont val="Calibri"/>
        <family val="2"/>
        <charset val="161"/>
        <scheme val="minor"/>
      </rPr>
      <t xml:space="preserve">Σ yi = 26*41 = </t>
    </r>
  </si>
  <si>
    <t>5 * 263 - 1066</t>
  </si>
  <si>
    <t xml:space="preserve"> 5*168 - 676</t>
  </si>
  <si>
    <r>
      <t>y = a + bx</t>
    </r>
    <r>
      <rPr>
        <sz val="14"/>
        <color theme="1"/>
        <rFont val="Calibri"/>
        <family val="2"/>
        <charset val="161"/>
        <scheme val="minor"/>
      </rPr>
      <t xml:space="preserve"> </t>
    </r>
  </si>
  <si>
    <t>Σy</t>
  </si>
  <si>
    <t>n</t>
  </si>
  <si>
    <t>Σx</t>
  </si>
  <si>
    <t xml:space="preserve"> - b  *</t>
  </si>
  <si>
    <t xml:space="preserve"> -1,5183 *</t>
  </si>
  <si>
    <t xml:space="preserve"> -1,51829 *</t>
  </si>
  <si>
    <t xml:space="preserve">a = </t>
  </si>
  <si>
    <t>εαν εχω 11 ωρες ηλιοφάνειας τότε x = 11</t>
  </si>
  <si>
    <t>y = 0,30484 + 1,5183 X</t>
  </si>
  <si>
    <t>y = 0,30484 +16,7013</t>
  </si>
  <si>
    <t xml:space="preserve">y = </t>
  </si>
  <si>
    <t>Παρονομαστής 1</t>
  </si>
  <si>
    <t>Παρονομαστής 2</t>
  </si>
  <si>
    <r>
      <t>y</t>
    </r>
    <r>
      <rPr>
        <b/>
        <vertAlign val="subscript"/>
        <sz val="14"/>
        <color theme="1"/>
        <rFont val="Calibri"/>
        <family val="2"/>
        <charset val="161"/>
        <scheme val="minor"/>
      </rPr>
      <t>i</t>
    </r>
    <r>
      <rPr>
        <b/>
        <vertAlign val="superscript"/>
        <sz val="14"/>
        <color theme="1"/>
        <rFont val="Calibri"/>
        <family val="2"/>
        <charset val="161"/>
        <scheme val="minor"/>
      </rPr>
      <t>2</t>
    </r>
  </si>
  <si>
    <r>
      <t>Σ y</t>
    </r>
    <r>
      <rPr>
        <b/>
        <vertAlign val="subscript"/>
        <sz val="14"/>
        <color theme="1"/>
        <rFont val="Calibri"/>
        <family val="2"/>
        <charset val="161"/>
        <scheme val="minor"/>
      </rPr>
      <t>i</t>
    </r>
    <r>
      <rPr>
        <b/>
        <vertAlign val="superscript"/>
        <sz val="14"/>
        <color theme="1"/>
        <rFont val="Calibri"/>
        <family val="2"/>
        <charset val="161"/>
        <scheme val="minor"/>
      </rPr>
      <t>2</t>
    </r>
  </si>
  <si>
    <t xml:space="preserve"> 5*415 - 1681 = </t>
  </si>
  <si>
    <t>Παρονομαστής 3</t>
  </si>
  <si>
    <t xml:space="preserve"> 164*394 = </t>
  </si>
  <si>
    <t>r =  249/ 254,19</t>
  </si>
  <si>
    <t>Συντελεστής συσχέτησης</t>
  </si>
  <si>
    <t>προβλεψη για πωλήσεις 17 παγωτών</t>
  </si>
  <si>
    <t>Ice Cream Sales vs Temperature</t>
  </si>
  <si>
    <t>Temperature °C</t>
  </si>
  <si>
    <t>Ice Cream Sales</t>
  </si>
  <si>
    <t>14.2°</t>
  </si>
  <si>
    <t>$215</t>
  </si>
  <si>
    <t>16.4°</t>
  </si>
  <si>
    <t>$325</t>
  </si>
  <si>
    <t>11.9°</t>
  </si>
  <si>
    <t>$185</t>
  </si>
  <si>
    <t>15.2°</t>
  </si>
  <si>
    <t>$332</t>
  </si>
  <si>
    <t>18.5°</t>
  </si>
  <si>
    <t>$406</t>
  </si>
  <si>
    <t>22.1°</t>
  </si>
  <si>
    <t>$522</t>
  </si>
  <si>
    <t>19.4°</t>
  </si>
  <si>
    <t>$412</t>
  </si>
  <si>
    <t>25.1°</t>
  </si>
  <si>
    <t>$614</t>
  </si>
  <si>
    <t>23.4°</t>
  </si>
  <si>
    <t>$544</t>
  </si>
  <si>
    <t>18.1°</t>
  </si>
  <si>
    <t>$421</t>
  </si>
  <si>
    <t>22.6°</t>
  </si>
  <si>
    <t>$445</t>
  </si>
  <si>
    <t>17.2°</t>
  </si>
  <si>
    <t>$408</t>
  </si>
  <si>
    <t>https://www.mathsisfun.com/data/least-squares-regression.html</t>
  </si>
  <si>
    <t>Συνολα&gt;</t>
  </si>
  <si>
    <t>(Σx)</t>
  </si>
  <si>
    <r>
      <t>(Σx)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</si>
  <si>
    <t>(Σy)</t>
  </si>
  <si>
    <r>
      <rPr>
        <b/>
        <sz val="18"/>
        <color theme="1"/>
        <rFont val="Calibri"/>
        <family val="2"/>
        <charset val="161"/>
        <scheme val="minor"/>
      </rPr>
      <t xml:space="preserve">y </t>
    </r>
    <r>
      <rPr>
        <b/>
        <sz val="14"/>
        <color theme="1"/>
        <rFont val="Calibri"/>
        <family val="2"/>
        <charset val="161"/>
        <scheme val="minor"/>
      </rPr>
      <t xml:space="preserve">=0,31 +1,5183 </t>
    </r>
    <r>
      <rPr>
        <b/>
        <sz val="18"/>
        <color theme="1"/>
        <rFont val="Calibri"/>
        <family val="2"/>
        <charset val="161"/>
        <scheme val="minor"/>
      </rPr>
      <t>x</t>
    </r>
    <r>
      <rPr>
        <sz val="18"/>
        <color theme="1"/>
        <rFont val="Calibri"/>
        <family val="2"/>
        <charset val="161"/>
        <scheme val="minor"/>
      </rPr>
      <t xml:space="preserve"> </t>
    </r>
  </si>
  <si>
    <t xml:space="preserve"> 5*168-676</t>
  </si>
  <si>
    <t xml:space="preserve"> 5*263-(26*41)</t>
  </si>
  <si>
    <r>
      <t xml:space="preserve"> r  = </t>
    </r>
    <r>
      <rPr>
        <b/>
        <sz val="12"/>
        <color rgb="FF000000"/>
        <rFont val="Calibri"/>
        <family val="2"/>
        <charset val="161"/>
      </rPr>
      <t/>
    </r>
  </si>
  <si>
    <t xml:space="preserve"> n ∑x y – ( ∑x ∑y ) </t>
  </si>
  <si>
    <t>Συντελεστής συσχέτισης</t>
  </si>
  <si>
    <t>αριθμητής = 249</t>
  </si>
  <si>
    <r>
      <rPr>
        <sz val="14"/>
        <color theme="1"/>
        <rFont val="Calibri"/>
        <family val="2"/>
        <charset val="161"/>
        <scheme val="minor"/>
      </rPr>
      <t xml:space="preserve">  √  </t>
    </r>
    <r>
      <rPr>
        <sz val="12"/>
        <color theme="1"/>
        <rFont val="Calibri"/>
        <family val="2"/>
        <charset val="161"/>
        <scheme val="minor"/>
      </rPr>
      <t>{ [n ∑x</t>
    </r>
    <r>
      <rPr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– (∑x)</t>
    </r>
    <r>
      <rPr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>] [n ∑y</t>
    </r>
    <r>
      <rPr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– (∑y)</t>
    </r>
    <r>
      <rPr>
        <vertAlign val="superscript"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>] }</t>
    </r>
  </si>
  <si>
    <r>
      <t>Συντελεστής Προσδιορισμού  R</t>
    </r>
    <r>
      <rPr>
        <b/>
        <vertAlign val="superscript"/>
        <sz val="14"/>
        <color theme="1"/>
        <rFont val="Calibri"/>
        <family val="2"/>
        <charset val="161"/>
        <scheme val="minor"/>
      </rPr>
      <t>2</t>
    </r>
    <r>
      <rPr>
        <b/>
        <sz val="14"/>
        <color theme="1"/>
        <rFont val="Calibri"/>
        <family val="2"/>
        <charset val="161"/>
        <scheme val="minor"/>
      </rPr>
      <t xml:space="preserve"> = </t>
    </r>
  </si>
  <si>
    <r>
      <t>(Σ y</t>
    </r>
    <r>
      <rPr>
        <b/>
        <vertAlign val="subscript"/>
        <sz val="12"/>
        <color theme="1"/>
        <rFont val="Calibri"/>
        <family val="2"/>
        <charset val="161"/>
        <scheme val="minor"/>
      </rPr>
      <t>i</t>
    </r>
    <r>
      <rPr>
        <b/>
        <sz val="12"/>
        <color theme="1"/>
        <rFont val="Calibri"/>
        <family val="2"/>
        <charset val="161"/>
        <scheme val="minor"/>
      </rPr>
      <t xml:space="preserve"> )</t>
    </r>
    <r>
      <rPr>
        <b/>
        <vertAlign val="superscript"/>
        <sz val="12"/>
        <color theme="1"/>
        <rFont val="Calibri"/>
        <family val="2"/>
        <charset val="161"/>
        <scheme val="minor"/>
      </rPr>
      <t xml:space="preserve">2  </t>
    </r>
    <r>
      <rPr>
        <b/>
        <sz val="12"/>
        <color theme="1"/>
        <rFont val="Calibri"/>
        <family val="2"/>
        <charset val="161"/>
        <scheme val="minor"/>
      </rPr>
      <t>= (41)</t>
    </r>
    <r>
      <rPr>
        <b/>
        <vertAlign val="superscript"/>
        <sz val="12"/>
        <color theme="1"/>
        <rFont val="Calibri"/>
        <family val="2"/>
        <charset val="161"/>
        <scheme val="minor"/>
      </rPr>
      <t xml:space="preserve">2 </t>
    </r>
    <r>
      <rPr>
        <b/>
        <sz val="12"/>
        <color theme="1"/>
        <rFont val="Calibri"/>
        <family val="2"/>
        <charset val="161"/>
        <scheme val="minor"/>
      </rPr>
      <t xml:space="preserve">= </t>
    </r>
  </si>
  <si>
    <t>Αριθμός Παγωτών που "προβλέπονται" απο το μοντέλο που υπολογίσαμε</t>
  </si>
  <si>
    <t xml:space="preserve"> +0,30484+1,5183*2</t>
  </si>
  <si>
    <t xml:space="preserve"> +0,30484+1,5183*3</t>
  </si>
  <si>
    <t xml:space="preserve"> +0,30484+1,5183*5</t>
  </si>
  <si>
    <t xml:space="preserve"> +0,30484+1,5183*7</t>
  </si>
  <si>
    <t xml:space="preserve"> +0,30484+1,5183*9</t>
  </si>
  <si>
    <t>Αριθμός Παγωτών που πουληθηκαν πραγματικα</t>
  </si>
  <si>
    <t>(Οι διαφορές) δηλ τα "σφάλματα"</t>
  </si>
  <si>
    <t>το σύνολο των τεραγώνων των σφαλμάτων &gt;</t>
  </si>
  <si>
    <t>ειναι το ελάχιστο δυνατό</t>
  </si>
  <si>
    <t>ΟΛΟΣ ο παρονομαστής = η τετρ ριζα .....</t>
  </si>
  <si>
    <t>RSS</t>
  </si>
  <si>
    <t xml:space="preserve">y = 0,30484 + 1,5183 * 11 </t>
  </si>
  <si>
    <r>
      <t>Τα τετράγωνα των διαφορών = (διαφορές)</t>
    </r>
    <r>
      <rPr>
        <vertAlign val="superscript"/>
        <sz val="11"/>
        <color theme="1"/>
        <rFont val="Calibri"/>
        <family val="2"/>
        <charset val="161"/>
        <scheme val="minor"/>
      </rPr>
      <t>2</t>
    </r>
  </si>
  <si>
    <r>
      <rPr>
        <sz val="11"/>
        <color theme="1"/>
        <rFont val="Calibri"/>
        <family val="2"/>
        <charset val="161"/>
        <scheme val="minor"/>
      </rPr>
      <t>πρόβλεψη</t>
    </r>
    <r>
      <rPr>
        <b/>
        <sz val="14"/>
        <color theme="1"/>
        <rFont val="Calibri"/>
        <family val="2"/>
        <charset val="161"/>
        <scheme val="minor"/>
      </rPr>
      <t xml:space="preserve"> y</t>
    </r>
    <r>
      <rPr>
        <b/>
        <vertAlign val="subscript"/>
        <sz val="14"/>
        <color theme="1"/>
        <rFont val="Calibri"/>
        <family val="2"/>
        <charset val="161"/>
        <scheme val="minor"/>
      </rPr>
      <t>i</t>
    </r>
    <r>
      <rPr>
        <b/>
        <sz val="14"/>
        <color theme="1"/>
        <rFont val="Calibri"/>
        <family val="2"/>
        <charset val="161"/>
        <scheme val="minor"/>
      </rPr>
      <t xml:space="preserve"> =</t>
    </r>
  </si>
  <si>
    <r>
      <rPr>
        <sz val="10"/>
        <color theme="1"/>
        <rFont val="Calibri"/>
        <family val="2"/>
        <charset val="161"/>
        <scheme val="minor"/>
      </rPr>
      <t>πραγματικό yi - πρόβλεψη</t>
    </r>
    <r>
      <rPr>
        <b/>
        <sz val="10"/>
        <color theme="1"/>
        <rFont val="Calibri"/>
        <family val="2"/>
        <charset val="161"/>
        <scheme val="minor"/>
      </rPr>
      <t xml:space="preserve"> y</t>
    </r>
    <r>
      <rPr>
        <b/>
        <vertAlign val="subscript"/>
        <sz val="10"/>
        <color theme="1"/>
        <rFont val="Calibri"/>
        <family val="2"/>
        <charset val="161"/>
        <scheme val="minor"/>
      </rPr>
      <t>i</t>
    </r>
    <r>
      <rPr>
        <b/>
        <sz val="10"/>
        <color theme="1"/>
        <rFont val="Calibri"/>
        <family val="2"/>
        <charset val="161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</si>
</sst>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vertAlign val="subscript"/>
      <sz val="14"/>
      <color theme="1"/>
      <name val="Calibri"/>
      <family val="2"/>
      <charset val="161"/>
      <scheme val="minor"/>
    </font>
    <font>
      <sz val="10"/>
      <name val="Verdana"/>
      <family val="2"/>
      <charset val="161"/>
    </font>
    <font>
      <sz val="12"/>
      <color theme="1"/>
      <name val="Calibri"/>
      <family val="2"/>
      <charset val="161"/>
      <scheme val="minor"/>
    </font>
    <font>
      <vertAlign val="superscript"/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vertAlign val="subscript"/>
      <sz val="12"/>
      <color theme="1"/>
      <name val="Calibri"/>
      <family val="2"/>
      <charset val="161"/>
      <scheme val="minor"/>
    </font>
    <font>
      <b/>
      <vertAlign val="superscript"/>
      <sz val="14"/>
      <color theme="1"/>
      <name val="Calibri"/>
      <family val="2"/>
      <charset val="161"/>
      <scheme val="minor"/>
    </font>
    <font>
      <b/>
      <vertAlign val="superscript"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sz val="9"/>
      <color rgb="FF333333"/>
      <name val="Verdana"/>
      <family val="2"/>
      <charset val="161"/>
    </font>
    <font>
      <b/>
      <sz val="9"/>
      <color rgb="FF333333"/>
      <name val="Verdana"/>
      <family val="2"/>
      <charset val="161"/>
    </font>
    <font>
      <b/>
      <i/>
      <sz val="9"/>
      <color rgb="FF333333"/>
      <name val="Verdana"/>
      <family val="2"/>
      <charset val="161"/>
    </font>
    <font>
      <b/>
      <sz val="18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sz val="14"/>
      <color rgb="FF000000"/>
      <name val="Calibri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b/>
      <vertAlign val="superscript"/>
      <sz val="16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vertAlign val="subscript"/>
      <sz val="10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/>
    <xf numFmtId="0" fontId="12" fillId="2" borderId="0" xfId="0" applyFont="1" applyFill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2" fillId="0" borderId="0" xfId="0" applyFont="1"/>
    <xf numFmtId="0" fontId="6" fillId="0" borderId="0" xfId="0" applyFont="1" applyAlignment="1">
      <alignment horizontal="right"/>
    </xf>
    <xf numFmtId="0" fontId="8" fillId="2" borderId="0" xfId="0" applyFont="1" applyFill="1"/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/>
    <xf numFmtId="0" fontId="6" fillId="3" borderId="0" xfId="0" applyFont="1" applyFill="1"/>
    <xf numFmtId="0" fontId="6" fillId="5" borderId="0" xfId="0" applyFont="1" applyFill="1" applyAlignment="1">
      <alignment horizontal="center" vertical="center"/>
    </xf>
    <xf numFmtId="0" fontId="20" fillId="0" borderId="0" xfId="1" applyAlignment="1" applyProtection="1"/>
    <xf numFmtId="0" fontId="6" fillId="6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8" borderId="0" xfId="0" applyFont="1" applyFill="1"/>
    <xf numFmtId="0" fontId="6" fillId="8" borderId="0" xfId="0" applyFont="1" applyFill="1" applyAlignment="1">
      <alignment horizontal="left"/>
    </xf>
    <xf numFmtId="0" fontId="6" fillId="9" borderId="0" xfId="0" applyFont="1" applyFill="1"/>
    <xf numFmtId="0" fontId="8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4" fillId="7" borderId="8" xfId="0" applyFont="1" applyFill="1" applyBorder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3" fontId="6" fillId="9" borderId="0" xfId="0" applyNumberFormat="1" applyFont="1" applyFill="1" applyAlignment="1">
      <alignment horizontal="center"/>
    </xf>
    <xf numFmtId="0" fontId="3" fillId="0" borderId="0" xfId="0" applyFont="1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0" fillId="0" borderId="0" xfId="0" applyAlignment="1">
      <alignment horizontal="center" vertical="center" wrapText="1"/>
    </xf>
    <xf numFmtId="0" fontId="0" fillId="7" borderId="7" xfId="0" applyFill="1" applyBorder="1" applyAlignment="1">
      <alignment horizontal="center"/>
    </xf>
    <xf numFmtId="0" fontId="0" fillId="7" borderId="12" xfId="0" applyFill="1" applyBorder="1"/>
    <xf numFmtId="0" fontId="3" fillId="2" borderId="7" xfId="0" applyFont="1" applyFill="1" applyBorder="1"/>
    <xf numFmtId="0" fontId="0" fillId="0" borderId="8" xfId="0" applyBorder="1"/>
    <xf numFmtId="0" fontId="3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49" fontId="26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7" fillId="0" borderId="1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'απλή παλινδρόμηση και με excel'!$D$16:$D$17</c:f>
              <c:strCache>
                <c:ptCount val="2"/>
                <c:pt idx="0">
                  <c:v>Αριθμός Παγωτών που πουλήθηκαν</c:v>
                </c:pt>
                <c:pt idx="1">
                  <c:v>yi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714211702160218"/>
                  <c:y val="9.1966253181008026E-2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trendline>
            <c:trendlineType val="exp"/>
            <c:dispRSqr val="1"/>
            <c:dispEq val="1"/>
            <c:trendlineLbl>
              <c:layout>
                <c:manualLayout>
                  <c:x val="5.601332590660895E-2"/>
                  <c:y val="0.25480437992125987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xVal>
            <c:numRef>
              <c:f>'απλή παλινδρόμηση και με excel'!$C$18:$C$22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</c:numCache>
            </c:numRef>
          </c:xVal>
          <c:yVal>
            <c:numRef>
              <c:f>'απλή παλινδρόμηση και με excel'!$D$18:$D$22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F9-4D3D-A682-A226B3A00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68224"/>
        <c:axId val="87669760"/>
      </c:scatterChart>
      <c:valAx>
        <c:axId val="8766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669760"/>
        <c:crosses val="autoZero"/>
        <c:crossBetween val="midCat"/>
      </c:valAx>
      <c:valAx>
        <c:axId val="8766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668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'απλή παλινδρόμηση και με excel'!$D$16:$D$17</c:f>
              <c:strCache>
                <c:ptCount val="2"/>
                <c:pt idx="0">
                  <c:v>Αριθμός Παγωτών που πουλήθηκαν</c:v>
                </c:pt>
                <c:pt idx="1">
                  <c:v>yi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numFmt formatCode="General" sourceLinked="0"/>
            </c:trendlineLbl>
          </c:trendline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-0.21528913588373802"/>
                  <c:y val="0.12855635794144518"/>
                </c:manualLayout>
              </c:layout>
              <c:numFmt formatCode="General" sourceLinked="0"/>
            </c:trendlineLbl>
          </c:trendline>
          <c:xVal>
            <c:numRef>
              <c:f>'απλή παλινδρόμηση και με excel'!$C$18:$C$22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</c:numCache>
            </c:numRef>
          </c:xVal>
          <c:yVal>
            <c:numRef>
              <c:f>'απλή παλινδρόμηση και με excel'!$D$18:$D$22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D2-42FC-BAA1-CB3121221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08864"/>
        <c:axId val="87510400"/>
      </c:scatterChart>
      <c:valAx>
        <c:axId val="875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510400"/>
        <c:crosses val="autoZero"/>
        <c:crossBetween val="midCat"/>
      </c:valAx>
      <c:valAx>
        <c:axId val="8751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508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'απλή παλινδρόμηση και με excel'!$D$16:$D$17</c:f>
              <c:strCache>
                <c:ptCount val="2"/>
                <c:pt idx="0">
                  <c:v>Αριθμός Παγωτών που πουλήθηκαν</c:v>
                </c:pt>
                <c:pt idx="1">
                  <c:v>yi</c:v>
                </c:pt>
              </c:strCache>
            </c:strRef>
          </c:tx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2265762800550243"/>
                  <c:y val="4.270559930008749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l-GR"/>
                </a:p>
              </c:txPr>
            </c:trendlineLbl>
          </c:trendline>
          <c:xVal>
            <c:numRef>
              <c:f>'απλή παλινδρόμηση και με excel'!$C$18:$C$22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</c:numCache>
            </c:numRef>
          </c:xVal>
          <c:yVal>
            <c:numRef>
              <c:f>'απλή παλινδρόμηση και με excel'!$D$18:$D$22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6B-4D07-A52E-777D2C43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84512"/>
        <c:axId val="90786048"/>
      </c:scatterChart>
      <c:valAx>
        <c:axId val="907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786048"/>
        <c:crosses val="autoZero"/>
        <c:crossBetween val="midCat"/>
      </c:valAx>
      <c:valAx>
        <c:axId val="9078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84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7620</xdr:rowOff>
    </xdr:from>
    <xdr:to>
      <xdr:col>16</xdr:col>
      <xdr:colOff>76200</xdr:colOff>
      <xdr:row>14</xdr:row>
      <xdr:rowOff>107901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7620"/>
          <a:ext cx="10957560" cy="2660601"/>
        </a:xfrm>
        <a:prstGeom prst="rect">
          <a:avLst/>
        </a:prstGeom>
        <a:solidFill>
          <a:srgbClr val="CCFFFF"/>
        </a:solidFill>
        <a:ln w="6350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wrap="square" lIns="90000" tIns="46800" rIns="90000" bIns="46800">
          <a:spAutoFit/>
        </a:bodyPr>
        <a:lstStyle>
          <a:defPPr>
            <a:defRPr lang="el-GR"/>
          </a:defPPr>
          <a:lvl1pPr algn="ctr" rtl="0" fontAlgn="base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el-GR" sz="1200"/>
            <a:t>Ορισμός</a:t>
          </a:r>
          <a:r>
            <a:rPr lang="en-US" sz="1200"/>
            <a:t>: </a:t>
          </a:r>
        </a:p>
        <a:p>
          <a:pPr algn="l"/>
          <a:r>
            <a:rPr lang="el-GR" sz="1200" i="1"/>
            <a:t>Η </a:t>
          </a:r>
          <a:r>
            <a:rPr lang="el-GR" sz="1200" b="1" i="1" u="sng"/>
            <a:t>μέθοδος των ελαχίστων τετραγώνων</a:t>
          </a:r>
          <a:r>
            <a:rPr lang="el-GR" sz="1200" i="1"/>
            <a:t> της γραμμικής παλινδρομισης είναι μια πολύ συνηθισμένη τεχνική για την εκτίμηση της </a:t>
          </a:r>
          <a:r>
            <a:rPr lang="el-GR" sz="1200" b="1" i="1"/>
            <a:t>εξίσωσης της γραμμής καλύτερης εφαρμογής</a:t>
          </a:r>
          <a:r>
            <a:rPr lang="en-US" sz="1200"/>
            <a:t>. </a:t>
          </a:r>
        </a:p>
        <a:p>
          <a:pPr algn="l"/>
          <a:r>
            <a:rPr lang="el-GR" sz="1200"/>
            <a:t> Οι δύο μεταβλητές </a:t>
          </a:r>
          <a:r>
            <a:rPr lang="en-US" sz="1200"/>
            <a:t> x </a:t>
          </a:r>
          <a:r>
            <a:rPr lang="el-GR" sz="1200"/>
            <a:t>και </a:t>
          </a:r>
          <a:r>
            <a:rPr lang="en-US" sz="1200"/>
            <a:t>y </a:t>
          </a:r>
          <a:r>
            <a:rPr lang="el-GR" sz="1200"/>
            <a:t>σχετίζονται μεσω της γραμμικής εξίσωσης</a:t>
          </a:r>
          <a:r>
            <a:rPr lang="en-US" sz="1200"/>
            <a:t>:</a:t>
          </a:r>
        </a:p>
        <a:p>
          <a:pPr algn="l"/>
          <a:r>
            <a:rPr lang="en-US" sz="1200"/>
            <a:t>      </a:t>
          </a:r>
          <a:r>
            <a:rPr lang="en-US" sz="1200" b="1"/>
            <a:t>y = a + bx</a:t>
          </a:r>
          <a:r>
            <a:rPr lang="en-US" sz="1200"/>
            <a:t> </a:t>
          </a:r>
        </a:p>
        <a:p>
          <a:pPr algn="l"/>
          <a:r>
            <a:rPr lang="en-US" sz="1200"/>
            <a:t> </a:t>
          </a:r>
          <a:r>
            <a:rPr lang="el-GR" sz="1200"/>
            <a:t>σε αυτή τη περίπτωση η</a:t>
          </a:r>
          <a:r>
            <a:rPr lang="en-US" sz="1200"/>
            <a:t> x </a:t>
          </a:r>
          <a:r>
            <a:rPr lang="el-GR" sz="1200"/>
            <a:t>μεταβλητή είναι η </a:t>
          </a:r>
          <a:r>
            <a:rPr lang="el-GR" sz="1200" b="1" i="1"/>
            <a:t>ανεξάρτητη</a:t>
          </a:r>
          <a:r>
            <a:rPr lang="el-GR" sz="1200"/>
            <a:t> ή </a:t>
          </a:r>
          <a:r>
            <a:rPr lang="el-GR" sz="1200" b="1" i="1"/>
            <a:t>ερμηνευτική</a:t>
          </a:r>
          <a:r>
            <a:rPr lang="el-GR" sz="1200"/>
            <a:t> μεταβλητή </a:t>
          </a:r>
          <a:r>
            <a:rPr lang="en-US" sz="1200"/>
            <a:t> </a:t>
          </a:r>
        </a:p>
        <a:p>
          <a:pPr algn="l"/>
          <a:r>
            <a:rPr lang="en-US" sz="1200"/>
            <a:t> y </a:t>
          </a:r>
          <a:r>
            <a:rPr lang="el-GR" sz="1200"/>
            <a:t>ειναι η εξαρτημένη μεταβλητή</a:t>
          </a:r>
          <a:endParaRPr lang="en-US" sz="1200"/>
        </a:p>
        <a:p>
          <a:pPr algn="l"/>
          <a:r>
            <a:rPr lang="en-US" sz="1200"/>
            <a:t> </a:t>
          </a:r>
          <a:r>
            <a:rPr lang="en-US" sz="1200" b="1"/>
            <a:t>a</a:t>
          </a:r>
          <a:r>
            <a:rPr lang="en-US" sz="1200"/>
            <a:t> </a:t>
          </a:r>
          <a:r>
            <a:rPr lang="el-GR" sz="1200"/>
            <a:t> είναι ο </a:t>
          </a:r>
          <a:r>
            <a:rPr lang="el-GR" sz="1200" i="1"/>
            <a:t>σταθερός συντελεστής</a:t>
          </a:r>
          <a:r>
            <a:rPr lang="en-US" sz="1200"/>
            <a:t>:    a  = </a:t>
          </a:r>
          <a:r>
            <a:rPr lang="el-GR" sz="1200"/>
            <a:t>(Σ</a:t>
          </a:r>
          <a:r>
            <a:rPr lang="en-US" sz="1200">
              <a:cs typeface="Times New Roman" pitchFamily="18" charset="0"/>
            </a:rPr>
            <a:t>y</a:t>
          </a:r>
          <a:r>
            <a:rPr lang="el-GR" sz="1200"/>
            <a:t> </a:t>
          </a:r>
          <a:r>
            <a:rPr lang="en-US" sz="1200">
              <a:cs typeface="Times New Roman" pitchFamily="18" charset="0"/>
            </a:rPr>
            <a:t>/</a:t>
          </a:r>
          <a:r>
            <a:rPr lang="el-GR" sz="1200"/>
            <a:t> </a:t>
          </a:r>
          <a:r>
            <a:rPr lang="en-US" sz="1200">
              <a:cs typeface="Times New Roman" pitchFamily="18" charset="0"/>
            </a:rPr>
            <a:t>n</a:t>
          </a:r>
          <a:r>
            <a:rPr lang="el-GR" sz="1200"/>
            <a:t>) – </a:t>
          </a:r>
          <a:r>
            <a:rPr lang="en-US" sz="1200"/>
            <a:t>(b </a:t>
          </a:r>
          <a:r>
            <a:rPr lang="el-GR" sz="1200"/>
            <a:t>Σ</a:t>
          </a:r>
          <a:r>
            <a:rPr lang="en-US" sz="1200">
              <a:cs typeface="Times New Roman" pitchFamily="18" charset="0"/>
            </a:rPr>
            <a:t>x /</a:t>
          </a:r>
          <a:r>
            <a:rPr lang="el-GR" sz="1200"/>
            <a:t> </a:t>
          </a:r>
          <a:r>
            <a:rPr lang="en-US" sz="1200">
              <a:cs typeface="Times New Roman" pitchFamily="18" charset="0"/>
            </a:rPr>
            <a:t>n)</a:t>
          </a:r>
          <a:endParaRPr lang="en-US" sz="1200"/>
        </a:p>
        <a:p>
          <a:pPr algn="l"/>
          <a:r>
            <a:rPr lang="en-US" sz="1200"/>
            <a:t> </a:t>
          </a:r>
          <a:r>
            <a:rPr lang="en-US" sz="1200" b="1"/>
            <a:t>b</a:t>
          </a:r>
          <a:r>
            <a:rPr lang="en-US" sz="1200"/>
            <a:t> </a:t>
          </a:r>
          <a:r>
            <a:rPr lang="el-GR" sz="1200"/>
            <a:t>είναι ο </a:t>
          </a:r>
          <a:r>
            <a:rPr lang="el-GR" sz="1200" i="1"/>
            <a:t>συντελεστής κλίσης</a:t>
          </a:r>
          <a:r>
            <a:rPr lang="en-US" sz="1200"/>
            <a:t>:    b  =  [n </a:t>
          </a:r>
          <a:r>
            <a:rPr lang="en-US" sz="1200">
              <a:cs typeface="Times New Roman" pitchFamily="18" charset="0"/>
            </a:rPr>
            <a:t>∑xy - ∑x ∑y]  </a:t>
          </a:r>
          <a:r>
            <a:rPr lang="en-US" sz="1600">
              <a:cs typeface="Times New Roman" pitchFamily="18" charset="0"/>
            </a:rPr>
            <a:t>/</a:t>
          </a:r>
          <a:r>
            <a:rPr lang="en-US" sz="1200">
              <a:cs typeface="Times New Roman" pitchFamily="18" charset="0"/>
            </a:rPr>
            <a:t> [n ∑x</a:t>
          </a:r>
          <a:r>
            <a:rPr lang="en-US" sz="1200" baseline="30000">
              <a:cs typeface="Times New Roman" pitchFamily="18" charset="0"/>
            </a:rPr>
            <a:t>2</a:t>
          </a:r>
          <a:r>
            <a:rPr lang="en-US" sz="1200">
              <a:cs typeface="Times New Roman" pitchFamily="18" charset="0"/>
            </a:rPr>
            <a:t> – (∑x)</a:t>
          </a:r>
          <a:r>
            <a:rPr lang="en-US" sz="1200" baseline="30000">
              <a:cs typeface="Times New Roman" pitchFamily="18" charset="0"/>
            </a:rPr>
            <a:t>2</a:t>
          </a:r>
          <a:r>
            <a:rPr lang="en-US" sz="1200">
              <a:cs typeface="Times New Roman" pitchFamily="18" charset="0"/>
            </a:rPr>
            <a:t>] </a:t>
          </a:r>
        </a:p>
        <a:p>
          <a:pPr algn="l"/>
          <a:r>
            <a:rPr lang="el-GR" sz="1200">
              <a:cs typeface="Times New Roman" pitchFamily="18" charset="0"/>
            </a:rPr>
            <a:t>Η εξίσωση που προκύπτει με αυτόν τον τρόπο αντιπροσωπευει </a:t>
          </a:r>
          <a:r>
            <a:rPr lang="en-US" sz="1200">
              <a:cs typeface="Times New Roman" pitchFamily="18" charset="0"/>
            </a:rPr>
            <a:t> </a:t>
          </a:r>
          <a:r>
            <a:rPr lang="el-GR" sz="1200">
              <a:cs typeface="Times New Roman" pitchFamily="18" charset="0"/>
            </a:rPr>
            <a:t>την παλινδρόμιση της </a:t>
          </a:r>
          <a:r>
            <a:rPr lang="en-US" sz="1200" i="1">
              <a:cs typeface="Times New Roman" pitchFamily="18" charset="0"/>
            </a:rPr>
            <a:t> </a:t>
          </a:r>
          <a:r>
            <a:rPr lang="en-US" sz="1200">
              <a:cs typeface="Times New Roman" pitchFamily="18" charset="0"/>
            </a:rPr>
            <a:t>y </a:t>
          </a:r>
          <a:r>
            <a:rPr lang="el-GR" sz="1200">
              <a:cs typeface="Times New Roman" pitchFamily="18" charset="0"/>
            </a:rPr>
            <a:t>πάνω στην </a:t>
          </a:r>
          <a:r>
            <a:rPr lang="en-US" sz="1200">
              <a:cs typeface="Times New Roman" pitchFamily="18" charset="0"/>
            </a:rPr>
            <a:t> x</a:t>
          </a:r>
          <a:r>
            <a:rPr lang="en-US" sz="1200" i="1">
              <a:cs typeface="Times New Roman" pitchFamily="18" charset="0"/>
            </a:rPr>
            <a:t>.</a:t>
          </a:r>
          <a:r>
            <a:rPr lang="en-US" sz="1200">
              <a:cs typeface="Times New Roman" pitchFamily="18" charset="0"/>
            </a:rPr>
            <a:t> </a:t>
          </a:r>
          <a:endParaRPr lang="en-US" sz="1200"/>
        </a:p>
      </xdr:txBody>
    </xdr:sp>
    <xdr:clientData/>
  </xdr:twoCellAnchor>
  <xdr:twoCellAnchor>
    <xdr:from>
      <xdr:col>8</xdr:col>
      <xdr:colOff>68580</xdr:colOff>
      <xdr:row>17</xdr:row>
      <xdr:rowOff>15240</xdr:rowOff>
    </xdr:from>
    <xdr:to>
      <xdr:col>8</xdr:col>
      <xdr:colOff>1021080</xdr:colOff>
      <xdr:row>17</xdr:row>
      <xdr:rowOff>22860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309360" y="3398520"/>
          <a:ext cx="95250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</xdr:colOff>
      <xdr:row>17</xdr:row>
      <xdr:rowOff>15240</xdr:rowOff>
    </xdr:from>
    <xdr:to>
      <xdr:col>9</xdr:col>
      <xdr:colOff>1264920</xdr:colOff>
      <xdr:row>17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7459980" y="3398520"/>
          <a:ext cx="87630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175260</xdr:colOff>
      <xdr:row>21</xdr:row>
      <xdr:rowOff>22860</xdr:rowOff>
    </xdr:from>
    <xdr:to>
      <xdr:col>10</xdr:col>
      <xdr:colOff>472440</xdr:colOff>
      <xdr:row>21</xdr:row>
      <xdr:rowOff>30480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8511540" y="4191000"/>
          <a:ext cx="29718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21</xdr:row>
      <xdr:rowOff>22860</xdr:rowOff>
    </xdr:from>
    <xdr:to>
      <xdr:col>12</xdr:col>
      <xdr:colOff>335280</xdr:colOff>
      <xdr:row>21</xdr:row>
      <xdr:rowOff>30480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829800" y="4191000"/>
          <a:ext cx="29718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175260</xdr:colOff>
      <xdr:row>24</xdr:row>
      <xdr:rowOff>22860</xdr:rowOff>
    </xdr:from>
    <xdr:to>
      <xdr:col>10</xdr:col>
      <xdr:colOff>472440</xdr:colOff>
      <xdr:row>24</xdr:row>
      <xdr:rowOff>30480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8511540" y="4838700"/>
          <a:ext cx="29718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83820</xdr:colOff>
      <xdr:row>24</xdr:row>
      <xdr:rowOff>0</xdr:rowOff>
    </xdr:from>
    <xdr:to>
      <xdr:col>12</xdr:col>
      <xdr:colOff>381000</xdr:colOff>
      <xdr:row>24</xdr:row>
      <xdr:rowOff>7620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9875520" y="4815840"/>
          <a:ext cx="29718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</xdr:colOff>
      <xdr:row>17</xdr:row>
      <xdr:rowOff>15240</xdr:rowOff>
    </xdr:from>
    <xdr:to>
      <xdr:col>10</xdr:col>
      <xdr:colOff>1264920</xdr:colOff>
      <xdr:row>17</xdr:row>
      <xdr:rowOff>22860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7627620" y="3361113"/>
          <a:ext cx="87630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7620</xdr:rowOff>
    </xdr:from>
    <xdr:to>
      <xdr:col>16</xdr:col>
      <xdr:colOff>76200</xdr:colOff>
      <xdr:row>14</xdr:row>
      <xdr:rowOff>107901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7620"/>
          <a:ext cx="8610600" cy="2660601"/>
        </a:xfrm>
        <a:prstGeom prst="rect">
          <a:avLst/>
        </a:prstGeom>
        <a:solidFill>
          <a:srgbClr val="CCFFFF"/>
        </a:solidFill>
        <a:ln w="6350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wrap="square" lIns="90000" tIns="46800" rIns="90000" bIns="46800">
          <a:spAutoFit/>
        </a:bodyPr>
        <a:lstStyle>
          <a:defPPr>
            <a:defRPr lang="el-GR"/>
          </a:defPPr>
          <a:lvl1pPr algn="ctr" rtl="0" fontAlgn="base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fontAlgn="base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fontAlgn="base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fontAlgn="base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fontAlgn="base">
            <a:spcBef>
              <a:spcPct val="5000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el-GR" sz="1200"/>
            <a:t>Ορισμός</a:t>
          </a:r>
          <a:r>
            <a:rPr lang="en-US" sz="1200"/>
            <a:t>: </a:t>
          </a:r>
        </a:p>
        <a:p>
          <a:pPr algn="l"/>
          <a:r>
            <a:rPr lang="el-GR" sz="1200" i="1"/>
            <a:t>Η </a:t>
          </a:r>
          <a:r>
            <a:rPr lang="el-GR" sz="1200" b="1" i="1" u="sng"/>
            <a:t>μέθοδος των ελαχίστων τετραγώνων</a:t>
          </a:r>
          <a:r>
            <a:rPr lang="el-GR" sz="1200" i="1"/>
            <a:t> της γραμμικής παλινδρομισης είναι μια πολύ συνηθισμένη τεχνική για την εκτίμηση της </a:t>
          </a:r>
          <a:r>
            <a:rPr lang="el-GR" sz="1200" b="1" i="1"/>
            <a:t>εξίσωσης της γραμμής καλύτερης εφαρμογής</a:t>
          </a:r>
          <a:r>
            <a:rPr lang="en-US" sz="1200"/>
            <a:t>. </a:t>
          </a:r>
        </a:p>
        <a:p>
          <a:pPr algn="l"/>
          <a:r>
            <a:rPr lang="el-GR" sz="1200"/>
            <a:t> Οι δύο μεταβλητές </a:t>
          </a:r>
          <a:r>
            <a:rPr lang="en-US" sz="1200"/>
            <a:t> x </a:t>
          </a:r>
          <a:r>
            <a:rPr lang="el-GR" sz="1200"/>
            <a:t>και </a:t>
          </a:r>
          <a:r>
            <a:rPr lang="en-US" sz="1200"/>
            <a:t>y </a:t>
          </a:r>
          <a:r>
            <a:rPr lang="el-GR" sz="1200"/>
            <a:t>σχετίζονται μεσω της γραμμικής εξίσωσης</a:t>
          </a:r>
          <a:r>
            <a:rPr lang="en-US" sz="1200"/>
            <a:t>:</a:t>
          </a:r>
        </a:p>
        <a:p>
          <a:pPr algn="l"/>
          <a:r>
            <a:rPr lang="en-US" sz="1200"/>
            <a:t>      </a:t>
          </a:r>
          <a:r>
            <a:rPr lang="en-US" sz="1200" b="1"/>
            <a:t>y = a + bx</a:t>
          </a:r>
          <a:r>
            <a:rPr lang="en-US" sz="1200"/>
            <a:t> </a:t>
          </a:r>
        </a:p>
        <a:p>
          <a:pPr algn="l"/>
          <a:r>
            <a:rPr lang="en-US" sz="1200"/>
            <a:t> </a:t>
          </a:r>
          <a:r>
            <a:rPr lang="el-GR" sz="1200"/>
            <a:t>σε αυτή τη περίπτωση η</a:t>
          </a:r>
          <a:r>
            <a:rPr lang="en-US" sz="1200"/>
            <a:t> x </a:t>
          </a:r>
          <a:r>
            <a:rPr lang="el-GR" sz="1200"/>
            <a:t>μεταβλητή είναι η </a:t>
          </a:r>
          <a:r>
            <a:rPr lang="el-GR" sz="1200" b="1" i="1"/>
            <a:t>ανεξάρτητη</a:t>
          </a:r>
          <a:r>
            <a:rPr lang="el-GR" sz="1200"/>
            <a:t> ή </a:t>
          </a:r>
          <a:r>
            <a:rPr lang="el-GR" sz="1200" b="1" i="1"/>
            <a:t>ερμηνευτική</a:t>
          </a:r>
          <a:r>
            <a:rPr lang="el-GR" sz="1200"/>
            <a:t> μεταβλητή </a:t>
          </a:r>
          <a:r>
            <a:rPr lang="en-US" sz="1200"/>
            <a:t> </a:t>
          </a:r>
        </a:p>
        <a:p>
          <a:pPr algn="l"/>
          <a:r>
            <a:rPr lang="en-US" sz="1200"/>
            <a:t> y </a:t>
          </a:r>
          <a:r>
            <a:rPr lang="el-GR" sz="1200"/>
            <a:t>ειναι η εξαρτημένη μεταβλητή</a:t>
          </a:r>
          <a:endParaRPr lang="en-US" sz="1200"/>
        </a:p>
        <a:p>
          <a:pPr algn="l"/>
          <a:r>
            <a:rPr lang="en-US" sz="1200"/>
            <a:t> </a:t>
          </a:r>
          <a:r>
            <a:rPr lang="en-US" sz="1200" b="1"/>
            <a:t>a</a:t>
          </a:r>
          <a:r>
            <a:rPr lang="en-US" sz="1200"/>
            <a:t> </a:t>
          </a:r>
          <a:r>
            <a:rPr lang="el-GR" sz="1200"/>
            <a:t> είναι ο </a:t>
          </a:r>
          <a:r>
            <a:rPr lang="el-GR" sz="1200" i="1"/>
            <a:t>σταθερός συντελεστής</a:t>
          </a:r>
          <a:r>
            <a:rPr lang="en-US" sz="1200"/>
            <a:t>:    a  = </a:t>
          </a:r>
          <a:r>
            <a:rPr lang="el-GR" sz="1200"/>
            <a:t>(Σ</a:t>
          </a:r>
          <a:r>
            <a:rPr lang="en-US" sz="1200">
              <a:cs typeface="Times New Roman" pitchFamily="18" charset="0"/>
            </a:rPr>
            <a:t>y</a:t>
          </a:r>
          <a:r>
            <a:rPr lang="el-GR" sz="1200"/>
            <a:t> </a:t>
          </a:r>
          <a:r>
            <a:rPr lang="en-US" sz="1200">
              <a:cs typeface="Times New Roman" pitchFamily="18" charset="0"/>
            </a:rPr>
            <a:t>/</a:t>
          </a:r>
          <a:r>
            <a:rPr lang="el-GR" sz="1200"/>
            <a:t> </a:t>
          </a:r>
          <a:r>
            <a:rPr lang="en-US" sz="1200">
              <a:cs typeface="Times New Roman" pitchFamily="18" charset="0"/>
            </a:rPr>
            <a:t>n</a:t>
          </a:r>
          <a:r>
            <a:rPr lang="el-GR" sz="1200"/>
            <a:t>) – </a:t>
          </a:r>
          <a:r>
            <a:rPr lang="en-US" sz="1200"/>
            <a:t>(b </a:t>
          </a:r>
          <a:r>
            <a:rPr lang="el-GR" sz="1200"/>
            <a:t>Σ</a:t>
          </a:r>
          <a:r>
            <a:rPr lang="en-US" sz="1200">
              <a:cs typeface="Times New Roman" pitchFamily="18" charset="0"/>
            </a:rPr>
            <a:t>x /</a:t>
          </a:r>
          <a:r>
            <a:rPr lang="el-GR" sz="1200"/>
            <a:t> </a:t>
          </a:r>
          <a:r>
            <a:rPr lang="en-US" sz="1200">
              <a:cs typeface="Times New Roman" pitchFamily="18" charset="0"/>
            </a:rPr>
            <a:t>n)</a:t>
          </a:r>
          <a:endParaRPr lang="en-US" sz="1200"/>
        </a:p>
        <a:p>
          <a:pPr algn="l"/>
          <a:r>
            <a:rPr lang="en-US" sz="1200"/>
            <a:t> </a:t>
          </a:r>
          <a:r>
            <a:rPr lang="en-US" sz="1200" b="1"/>
            <a:t>b</a:t>
          </a:r>
          <a:r>
            <a:rPr lang="en-US" sz="1200"/>
            <a:t> </a:t>
          </a:r>
          <a:r>
            <a:rPr lang="el-GR" sz="1200"/>
            <a:t>είναι ο </a:t>
          </a:r>
          <a:r>
            <a:rPr lang="el-GR" sz="1200" i="1"/>
            <a:t>συντελεστής κλίσης</a:t>
          </a:r>
          <a:r>
            <a:rPr lang="en-US" sz="1200"/>
            <a:t>:    b  =  [n </a:t>
          </a:r>
          <a:r>
            <a:rPr lang="en-US" sz="1200">
              <a:cs typeface="Times New Roman" pitchFamily="18" charset="0"/>
            </a:rPr>
            <a:t>∑xy - ∑x ∑y]  </a:t>
          </a:r>
          <a:r>
            <a:rPr lang="en-US" sz="1600">
              <a:cs typeface="Times New Roman" pitchFamily="18" charset="0"/>
            </a:rPr>
            <a:t>/</a:t>
          </a:r>
          <a:r>
            <a:rPr lang="en-US" sz="1200">
              <a:cs typeface="Times New Roman" pitchFamily="18" charset="0"/>
            </a:rPr>
            <a:t> [n ∑x</a:t>
          </a:r>
          <a:r>
            <a:rPr lang="en-US" sz="1200" baseline="30000">
              <a:cs typeface="Times New Roman" pitchFamily="18" charset="0"/>
            </a:rPr>
            <a:t>2</a:t>
          </a:r>
          <a:r>
            <a:rPr lang="en-US" sz="1200">
              <a:cs typeface="Times New Roman" pitchFamily="18" charset="0"/>
            </a:rPr>
            <a:t> – (∑x)</a:t>
          </a:r>
          <a:r>
            <a:rPr lang="en-US" sz="1200" baseline="30000">
              <a:cs typeface="Times New Roman" pitchFamily="18" charset="0"/>
            </a:rPr>
            <a:t>2</a:t>
          </a:r>
          <a:r>
            <a:rPr lang="en-US" sz="1200">
              <a:cs typeface="Times New Roman" pitchFamily="18" charset="0"/>
            </a:rPr>
            <a:t>] </a:t>
          </a:r>
        </a:p>
        <a:p>
          <a:pPr algn="l"/>
          <a:r>
            <a:rPr lang="el-GR" sz="1200">
              <a:cs typeface="Times New Roman" pitchFamily="18" charset="0"/>
            </a:rPr>
            <a:t>Η εξίσωση που προκύπτει με αυτόν τον τρόπο αντιπροσωπευει </a:t>
          </a:r>
          <a:r>
            <a:rPr lang="en-US" sz="1200">
              <a:cs typeface="Times New Roman" pitchFamily="18" charset="0"/>
            </a:rPr>
            <a:t> </a:t>
          </a:r>
          <a:r>
            <a:rPr lang="el-GR" sz="1200">
              <a:cs typeface="Times New Roman" pitchFamily="18" charset="0"/>
            </a:rPr>
            <a:t>την παλινδρόμιση της </a:t>
          </a:r>
          <a:r>
            <a:rPr lang="en-US" sz="1200" i="1">
              <a:cs typeface="Times New Roman" pitchFamily="18" charset="0"/>
            </a:rPr>
            <a:t> </a:t>
          </a:r>
          <a:r>
            <a:rPr lang="en-US" sz="1200">
              <a:cs typeface="Times New Roman" pitchFamily="18" charset="0"/>
            </a:rPr>
            <a:t>y </a:t>
          </a:r>
          <a:r>
            <a:rPr lang="el-GR" sz="1200">
              <a:cs typeface="Times New Roman" pitchFamily="18" charset="0"/>
            </a:rPr>
            <a:t>πάνω στην </a:t>
          </a:r>
          <a:r>
            <a:rPr lang="en-US" sz="1200">
              <a:cs typeface="Times New Roman" pitchFamily="18" charset="0"/>
            </a:rPr>
            <a:t> x</a:t>
          </a:r>
          <a:r>
            <a:rPr lang="en-US" sz="1200" i="1">
              <a:cs typeface="Times New Roman" pitchFamily="18" charset="0"/>
            </a:rPr>
            <a:t>.</a:t>
          </a:r>
          <a:r>
            <a:rPr lang="en-US" sz="1200">
              <a:cs typeface="Times New Roman" pitchFamily="18" charset="0"/>
            </a:rPr>
            <a:t> </a:t>
          </a:r>
          <a:endParaRPr lang="en-US" sz="1200"/>
        </a:p>
      </xdr:txBody>
    </xdr:sp>
    <xdr:clientData/>
  </xdr:twoCellAnchor>
  <xdr:twoCellAnchor>
    <xdr:from>
      <xdr:col>8</xdr:col>
      <xdr:colOff>68580</xdr:colOff>
      <xdr:row>17</xdr:row>
      <xdr:rowOff>15240</xdr:rowOff>
    </xdr:from>
    <xdr:to>
      <xdr:col>8</xdr:col>
      <xdr:colOff>1021080</xdr:colOff>
      <xdr:row>17</xdr:row>
      <xdr:rowOff>22860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87780" y="5829300"/>
          <a:ext cx="95250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</xdr:colOff>
      <xdr:row>17</xdr:row>
      <xdr:rowOff>15240</xdr:rowOff>
    </xdr:from>
    <xdr:to>
      <xdr:col>9</xdr:col>
      <xdr:colOff>1264920</xdr:colOff>
      <xdr:row>17</xdr:row>
      <xdr:rowOff>22860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2362200" y="5829300"/>
          <a:ext cx="118110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83820</xdr:colOff>
      <xdr:row>17</xdr:row>
      <xdr:rowOff>0</xdr:rowOff>
    </xdr:from>
    <xdr:to>
      <xdr:col>10</xdr:col>
      <xdr:colOff>548640</xdr:colOff>
      <xdr:row>17</xdr:row>
      <xdr:rowOff>7620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3726180" y="5814060"/>
          <a:ext cx="46482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175260</xdr:colOff>
      <xdr:row>21</xdr:row>
      <xdr:rowOff>22860</xdr:rowOff>
    </xdr:from>
    <xdr:to>
      <xdr:col>10</xdr:col>
      <xdr:colOff>472440</xdr:colOff>
      <xdr:row>21</xdr:row>
      <xdr:rowOff>30480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8465820" y="4191000"/>
          <a:ext cx="29718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232064</xdr:colOff>
      <xdr:row>21</xdr:row>
      <xdr:rowOff>22860</xdr:rowOff>
    </xdr:from>
    <xdr:to>
      <xdr:col>12</xdr:col>
      <xdr:colOff>529244</xdr:colOff>
      <xdr:row>21</xdr:row>
      <xdr:rowOff>30480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10491355" y="4220787"/>
          <a:ext cx="29718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175260</xdr:colOff>
      <xdr:row>24</xdr:row>
      <xdr:rowOff>22860</xdr:rowOff>
    </xdr:from>
    <xdr:to>
      <xdr:col>10</xdr:col>
      <xdr:colOff>472440</xdr:colOff>
      <xdr:row>24</xdr:row>
      <xdr:rowOff>30480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V="1">
          <a:off x="8465820" y="4191000"/>
          <a:ext cx="29718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208511</xdr:colOff>
      <xdr:row>24</xdr:row>
      <xdr:rowOff>0</xdr:rowOff>
    </xdr:from>
    <xdr:to>
      <xdr:col>12</xdr:col>
      <xdr:colOff>505691</xdr:colOff>
      <xdr:row>24</xdr:row>
      <xdr:rowOff>7620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10467802" y="4849091"/>
          <a:ext cx="297180" cy="76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487680</xdr:colOff>
      <xdr:row>33</xdr:row>
      <xdr:rowOff>30480</xdr:rowOff>
    </xdr:from>
    <xdr:ext cx="1188720" cy="70104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739640" y="6728460"/>
          <a:ext cx="1188720" cy="70104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l-GR" sz="1200" b="0"/>
            <a:t>αριθμός</a:t>
          </a:r>
          <a:r>
            <a:rPr lang="el-GR" sz="1200" b="0" baseline="0"/>
            <a:t> παγωτών που πουληθηκαν</a:t>
          </a:r>
          <a:endParaRPr lang="el-GR" sz="1200" b="0"/>
        </a:p>
      </xdr:txBody>
    </xdr:sp>
    <xdr:clientData/>
  </xdr:oneCellAnchor>
  <xdr:oneCellAnchor>
    <xdr:from>
      <xdr:col>8</xdr:col>
      <xdr:colOff>586740</xdr:colOff>
      <xdr:row>33</xdr:row>
      <xdr:rowOff>60960</xdr:rowOff>
    </xdr:from>
    <xdr:ext cx="1082040" cy="4800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827520" y="6758940"/>
          <a:ext cx="1082040" cy="48006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l-GR" sz="1200" b="0"/>
            <a:t>ωρες ηλιοφάνειας</a:t>
          </a:r>
        </a:p>
      </xdr:txBody>
    </xdr:sp>
    <xdr:clientData/>
  </xdr:oneCellAnchor>
  <xdr:twoCellAnchor>
    <xdr:from>
      <xdr:col>6</xdr:col>
      <xdr:colOff>472440</xdr:colOff>
      <xdr:row>31</xdr:row>
      <xdr:rowOff>220980</xdr:rowOff>
    </xdr:from>
    <xdr:to>
      <xdr:col>7</xdr:col>
      <xdr:colOff>38100</xdr:colOff>
      <xdr:row>33</xdr:row>
      <xdr:rowOff>30480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26" idx="0"/>
        </xdr:cNvCxnSpPr>
      </xdr:nvCxnSpPr>
      <xdr:spPr>
        <a:xfrm flipV="1">
          <a:off x="5334000" y="6507480"/>
          <a:ext cx="175260" cy="22098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922020</xdr:colOff>
      <xdr:row>31</xdr:row>
      <xdr:rowOff>190500</xdr:rowOff>
    </xdr:from>
    <xdr:to>
      <xdr:col>9</xdr:col>
      <xdr:colOff>38100</xdr:colOff>
      <xdr:row>33</xdr:row>
      <xdr:rowOff>60960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27" idx="0"/>
        </xdr:cNvCxnSpPr>
      </xdr:nvCxnSpPr>
      <xdr:spPr>
        <a:xfrm flipH="1" flipV="1">
          <a:off x="7162800" y="6477000"/>
          <a:ext cx="205740" cy="28194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</xdr:colOff>
      <xdr:row>31</xdr:row>
      <xdr:rowOff>152400</xdr:rowOff>
    </xdr:from>
    <xdr:to>
      <xdr:col>5</xdr:col>
      <xdr:colOff>403860</xdr:colOff>
      <xdr:row>44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44450</xdr:colOff>
      <xdr:row>16</xdr:row>
      <xdr:rowOff>0</xdr:rowOff>
    </xdr:from>
    <xdr:to>
      <xdr:col>17</xdr:col>
      <xdr:colOff>222250</xdr:colOff>
      <xdr:row>16</xdr:row>
      <xdr:rowOff>13970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12674600" y="3136900"/>
          <a:ext cx="1314450" cy="1397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299608</xdr:colOff>
      <xdr:row>16</xdr:row>
      <xdr:rowOff>82550</xdr:rowOff>
    </xdr:from>
    <xdr:to>
      <xdr:col>16</xdr:col>
      <xdr:colOff>2191908</xdr:colOff>
      <xdr:row>16</xdr:row>
      <xdr:rowOff>88900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2145244" y="3158259"/>
          <a:ext cx="1892300" cy="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1152136</xdr:colOff>
      <xdr:row>16</xdr:row>
      <xdr:rowOff>229968</xdr:rowOff>
    </xdr:from>
    <xdr:to>
      <xdr:col>16</xdr:col>
      <xdr:colOff>1342411</xdr:colOff>
      <xdr:row>19</xdr:row>
      <xdr:rowOff>167623</xdr:rowOff>
    </xdr:to>
    <xdr:sp macro="" textlink="">
      <xdr:nvSpPr>
        <xdr:cNvPr id="41" name="Curved Up Arrow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 rot="16517988">
          <a:off x="12763864" y="3539585"/>
          <a:ext cx="658091" cy="190275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l-GR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1426527</xdr:colOff>
      <xdr:row>16</xdr:row>
      <xdr:rowOff>211336</xdr:rowOff>
    </xdr:from>
    <xdr:to>
      <xdr:col>16</xdr:col>
      <xdr:colOff>1660779</xdr:colOff>
      <xdr:row>21</xdr:row>
      <xdr:rowOff>81681</xdr:rowOff>
    </xdr:to>
    <xdr:sp macro="" textlink="">
      <xdr:nvSpPr>
        <xdr:cNvPr id="42" name="Curved Up Arrow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 rot="18428641">
          <a:off x="12893007" y="3666201"/>
          <a:ext cx="992563" cy="234252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l-G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5</xdr:col>
      <xdr:colOff>320040</xdr:colOff>
      <xdr:row>57</xdr:row>
      <xdr:rowOff>91440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5</xdr:col>
      <xdr:colOff>320040</xdr:colOff>
      <xdr:row>74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athsisfun.com/data/least-squares-regress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M44"/>
  <sheetViews>
    <sheetView topLeftCell="A20" zoomScale="110" zoomScaleNormal="110" workbookViewId="0">
      <selection activeCell="D35" sqref="D35"/>
    </sheetView>
  </sheetViews>
  <sheetFormatPr defaultRowHeight="15" x14ac:dyDescent="0.25"/>
  <cols>
    <col min="3" max="3" width="15.42578125" customWidth="1"/>
    <col min="4" max="4" width="19.85546875" customWidth="1"/>
    <col min="5" max="5" width="8.85546875" style="1"/>
    <col min="6" max="6" width="11.28515625" style="1" customWidth="1"/>
    <col min="8" max="8" width="11.28515625" customWidth="1"/>
    <col min="9" max="9" width="16.5703125" customWidth="1"/>
    <col min="10" max="10" width="14" bestFit="1" customWidth="1"/>
    <col min="12" max="12" width="12.28515625" customWidth="1"/>
    <col min="13" max="13" width="7" customWidth="1"/>
  </cols>
  <sheetData>
    <row r="16" spans="3:8" ht="30.75" x14ac:dyDescent="0.3">
      <c r="C16" s="3" t="s">
        <v>0</v>
      </c>
      <c r="D16" s="3" t="s">
        <v>1</v>
      </c>
      <c r="H16" s="16" t="s">
        <v>25</v>
      </c>
    </row>
    <row r="17" spans="1:13" ht="21.75" x14ac:dyDescent="0.35">
      <c r="A17" t="s">
        <v>21</v>
      </c>
      <c r="C17" s="4" t="s">
        <v>2</v>
      </c>
      <c r="D17" s="4" t="s">
        <v>3</v>
      </c>
      <c r="E17" s="4" t="s">
        <v>12</v>
      </c>
      <c r="F17" s="4" t="s">
        <v>16</v>
      </c>
      <c r="H17" s="53" t="s">
        <v>11</v>
      </c>
      <c r="I17" s="6" t="s">
        <v>9</v>
      </c>
      <c r="J17" s="7" t="s">
        <v>81</v>
      </c>
      <c r="K17" s="7">
        <f>5*263-(26*41)</f>
        <v>249</v>
      </c>
      <c r="L17" s="54">
        <f>249/164</f>
        <v>1.5182926829268293</v>
      </c>
    </row>
    <row r="18" spans="1:13" ht="18" x14ac:dyDescent="0.25">
      <c r="A18" s="23">
        <v>1</v>
      </c>
      <c r="B18" t="s">
        <v>4</v>
      </c>
      <c r="C18" s="1">
        <v>2</v>
      </c>
      <c r="D18" s="1">
        <v>4</v>
      </c>
      <c r="E18" s="1">
        <f>2*4</f>
        <v>8</v>
      </c>
      <c r="F18" s="1">
        <f>POWER(C18,2)</f>
        <v>4</v>
      </c>
      <c r="H18" s="53"/>
      <c r="I18" s="6" t="s">
        <v>10</v>
      </c>
      <c r="J18" s="7" t="s">
        <v>80</v>
      </c>
      <c r="K18" s="7">
        <f>5*168-676</f>
        <v>164</v>
      </c>
      <c r="L18" s="54"/>
    </row>
    <row r="19" spans="1:13" x14ac:dyDescent="0.25">
      <c r="A19" s="23">
        <v>2</v>
      </c>
      <c r="B19" t="s">
        <v>5</v>
      </c>
      <c r="C19" s="5">
        <v>3</v>
      </c>
      <c r="D19" s="1">
        <v>5</v>
      </c>
      <c r="E19" s="1">
        <f>3*5</f>
        <v>15</v>
      </c>
      <c r="F19" s="1">
        <f t="shared" ref="F19:F22" si="0">POWER(C19,2)</f>
        <v>9</v>
      </c>
    </row>
    <row r="20" spans="1:13" x14ac:dyDescent="0.25">
      <c r="A20" s="23">
        <v>3</v>
      </c>
      <c r="B20" t="s">
        <v>6</v>
      </c>
      <c r="C20" s="1">
        <v>5</v>
      </c>
      <c r="D20" s="1">
        <v>7</v>
      </c>
      <c r="E20" s="1">
        <f>5*7</f>
        <v>35</v>
      </c>
      <c r="F20" s="1">
        <f t="shared" si="0"/>
        <v>25</v>
      </c>
    </row>
    <row r="21" spans="1:13" ht="15.75" x14ac:dyDescent="0.25">
      <c r="A21" s="23">
        <v>4</v>
      </c>
      <c r="B21" t="s">
        <v>7</v>
      </c>
      <c r="C21" s="1">
        <v>7</v>
      </c>
      <c r="D21" s="1">
        <v>10</v>
      </c>
      <c r="E21" s="1">
        <f>7*10</f>
        <v>70</v>
      </c>
      <c r="F21" s="1">
        <f t="shared" si="0"/>
        <v>49</v>
      </c>
      <c r="I21" s="17"/>
      <c r="J21" s="55" t="s">
        <v>32</v>
      </c>
      <c r="K21" s="17" t="s">
        <v>26</v>
      </c>
      <c r="L21" s="56" t="s">
        <v>29</v>
      </c>
      <c r="M21" s="17" t="s">
        <v>28</v>
      </c>
    </row>
    <row r="22" spans="1:13" ht="15.75" x14ac:dyDescent="0.25">
      <c r="A22" s="23">
        <v>5</v>
      </c>
      <c r="B22" t="s">
        <v>8</v>
      </c>
      <c r="C22" s="1">
        <v>9</v>
      </c>
      <c r="D22" s="1">
        <v>15</v>
      </c>
      <c r="E22" s="1">
        <f>9*15</f>
        <v>135</v>
      </c>
      <c r="F22" s="1">
        <f t="shared" si="0"/>
        <v>81</v>
      </c>
      <c r="I22" s="17"/>
      <c r="J22" s="55"/>
      <c r="K22" s="17" t="s">
        <v>27</v>
      </c>
      <c r="L22" s="56"/>
      <c r="M22" s="17" t="s">
        <v>27</v>
      </c>
    </row>
    <row r="23" spans="1:13" s="1" customFormat="1" x14ac:dyDescent="0.25">
      <c r="A23" s="1" t="s">
        <v>75</v>
      </c>
      <c r="B23" s="8"/>
      <c r="C23" s="10">
        <f>SUM(C18:C22)</f>
        <v>26</v>
      </c>
      <c r="D23" s="8">
        <f>SUM(D18:D22)</f>
        <v>41</v>
      </c>
      <c r="E23" s="8">
        <f>SUM(E18:E22)</f>
        <v>263</v>
      </c>
      <c r="F23" s="8">
        <f>SUM(F18:F22)</f>
        <v>168</v>
      </c>
    </row>
    <row r="24" spans="1:13" ht="18.75" x14ac:dyDescent="0.3">
      <c r="A24" s="9" t="s">
        <v>20</v>
      </c>
      <c r="C24" s="11" t="s">
        <v>76</v>
      </c>
      <c r="D24" s="11" t="s">
        <v>78</v>
      </c>
      <c r="E24" s="9"/>
      <c r="F24" s="4"/>
      <c r="K24" s="34">
        <v>41</v>
      </c>
      <c r="L24" s="57">
        <f>-L17</f>
        <v>-1.5182926829268293</v>
      </c>
      <c r="M24" s="33">
        <v>26</v>
      </c>
    </row>
    <row r="25" spans="1:13" ht="18.75" x14ac:dyDescent="0.3">
      <c r="C25" s="32">
        <f>POWER(C23,2)</f>
        <v>676</v>
      </c>
      <c r="D25" s="9"/>
      <c r="E25" s="9"/>
      <c r="F25" s="4"/>
      <c r="K25" s="34">
        <v>5</v>
      </c>
      <c r="L25" s="57"/>
      <c r="M25" s="33">
        <v>5</v>
      </c>
    </row>
    <row r="26" spans="1:13" ht="18.75" x14ac:dyDescent="0.3">
      <c r="C26" s="11" t="s">
        <v>77</v>
      </c>
      <c r="D26" s="9"/>
      <c r="E26" s="9"/>
      <c r="F26" s="4"/>
      <c r="K26" s="35">
        <f>41/5</f>
        <v>8.1999999999999993</v>
      </c>
      <c r="L26" s="36">
        <f>-1.5183*5.2</f>
        <v>-7.8951600000000006</v>
      </c>
    </row>
    <row r="27" spans="1:13" ht="18.75" x14ac:dyDescent="0.3">
      <c r="C27" s="9"/>
      <c r="D27" s="9"/>
      <c r="E27" s="9"/>
      <c r="F27" s="16" t="s">
        <v>25</v>
      </c>
      <c r="K27" s="37">
        <f>8.2-7.89</f>
        <v>0.30999999999999961</v>
      </c>
      <c r="L27" s="17"/>
      <c r="M27" s="17"/>
    </row>
    <row r="28" spans="1:13" ht="23.25" x14ac:dyDescent="0.35">
      <c r="F28" s="16" t="s">
        <v>79</v>
      </c>
      <c r="K28" s="17"/>
      <c r="L28" s="17"/>
    </row>
    <row r="29" spans="1:13" ht="15.75" x14ac:dyDescent="0.25">
      <c r="B29" s="58"/>
      <c r="C29" s="6"/>
      <c r="D29" s="7"/>
      <c r="E29" s="7"/>
      <c r="F29" s="24"/>
      <c r="K29" s="27"/>
    </row>
    <row r="30" spans="1:13" ht="15.75" x14ac:dyDescent="0.25">
      <c r="B30" s="58"/>
      <c r="C30" s="6"/>
      <c r="D30" s="7"/>
      <c r="E30" s="7"/>
      <c r="F30" s="24"/>
    </row>
    <row r="32" spans="1:13" ht="18.75" x14ac:dyDescent="0.3">
      <c r="H32" s="51"/>
      <c r="I32" s="52"/>
    </row>
    <row r="39" spans="6:9" ht="15.75" x14ac:dyDescent="0.25">
      <c r="F39" s="25"/>
    </row>
    <row r="41" spans="6:9" ht="18.75" x14ac:dyDescent="0.3">
      <c r="H41" s="51"/>
      <c r="I41" s="52"/>
    </row>
    <row r="42" spans="6:9" ht="16.899999999999999" customHeight="1" x14ac:dyDescent="0.3">
      <c r="I42" s="2"/>
    </row>
    <row r="43" spans="6:9" ht="18.75" x14ac:dyDescent="0.3">
      <c r="H43" s="51"/>
      <c r="I43" s="52"/>
    </row>
    <row r="44" spans="6:9" ht="18.75" x14ac:dyDescent="0.3">
      <c r="H44" s="26"/>
      <c r="I44" s="2"/>
    </row>
  </sheetData>
  <mergeCells count="9">
    <mergeCell ref="B29:B30"/>
    <mergeCell ref="H32:I32"/>
    <mergeCell ref="H41:I41"/>
    <mergeCell ref="H43:I43"/>
    <mergeCell ref="H17:H18"/>
    <mergeCell ref="L17:L18"/>
    <mergeCell ref="J21:J22"/>
    <mergeCell ref="L21:L22"/>
    <mergeCell ref="L24:L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6:V54"/>
  <sheetViews>
    <sheetView tabSelected="1" topLeftCell="A2" zoomScale="120" zoomScaleNormal="120" workbookViewId="0">
      <selection activeCell="H27" sqref="H27"/>
    </sheetView>
  </sheetViews>
  <sheetFormatPr defaultRowHeight="15" x14ac:dyDescent="0.25"/>
  <cols>
    <col min="3" max="3" width="17.85546875" customWidth="1"/>
    <col min="4" max="4" width="19.85546875" customWidth="1"/>
    <col min="5" max="6" width="8.85546875" style="1"/>
    <col min="8" max="8" width="11.28515625" customWidth="1"/>
    <col min="9" max="9" width="16.5703125" customWidth="1"/>
    <col min="10" max="10" width="19" customWidth="1"/>
    <col min="11" max="11" width="25.85546875" customWidth="1"/>
    <col min="12" max="12" width="13" customWidth="1"/>
    <col min="13" max="13" width="17.5703125" customWidth="1"/>
    <col min="14" max="14" width="2.42578125" customWidth="1"/>
    <col min="15" max="15" width="11.7109375" customWidth="1"/>
    <col min="16" max="16" width="9.5703125" customWidth="1"/>
    <col min="17" max="17" width="35.28515625" customWidth="1"/>
    <col min="18" max="18" width="15.5703125" customWidth="1"/>
  </cols>
  <sheetData>
    <row r="16" spans="3:17" ht="30.75" x14ac:dyDescent="0.3">
      <c r="C16" s="3" t="s">
        <v>0</v>
      </c>
      <c r="D16" s="3" t="s">
        <v>1</v>
      </c>
      <c r="H16" s="16" t="s">
        <v>25</v>
      </c>
      <c r="O16" s="61" t="s">
        <v>84</v>
      </c>
      <c r="P16" s="59" t="s">
        <v>82</v>
      </c>
      <c r="Q16" s="2" t="s">
        <v>83</v>
      </c>
    </row>
    <row r="17" spans="1:22" ht="23.45" customHeight="1" x14ac:dyDescent="0.35">
      <c r="A17" t="s">
        <v>21</v>
      </c>
      <c r="C17" s="4" t="s">
        <v>2</v>
      </c>
      <c r="D17" s="4" t="s">
        <v>3</v>
      </c>
      <c r="E17" s="4" t="s">
        <v>12</v>
      </c>
      <c r="F17" s="4" t="s">
        <v>16</v>
      </c>
      <c r="G17" s="4" t="s">
        <v>39</v>
      </c>
      <c r="H17" s="66" t="s">
        <v>11</v>
      </c>
      <c r="I17" s="6" t="s">
        <v>9</v>
      </c>
      <c r="J17" s="7" t="s">
        <v>23</v>
      </c>
      <c r="K17" s="7">
        <f>5*263-1066</f>
        <v>249</v>
      </c>
      <c r="L17" s="54">
        <f>249/164</f>
        <v>1.5182926829268293</v>
      </c>
      <c r="O17" s="61"/>
      <c r="P17" s="60"/>
      <c r="Q17" s="7" t="s">
        <v>86</v>
      </c>
    </row>
    <row r="18" spans="1:22" ht="18" x14ac:dyDescent="0.25">
      <c r="A18" s="23">
        <v>1</v>
      </c>
      <c r="B18" t="s">
        <v>4</v>
      </c>
      <c r="C18" s="1">
        <v>2</v>
      </c>
      <c r="D18" s="1">
        <v>4</v>
      </c>
      <c r="E18" s="1">
        <f>+C18*D18</f>
        <v>8</v>
      </c>
      <c r="F18" s="1">
        <f>POWER(C18,2)</f>
        <v>4</v>
      </c>
      <c r="G18" s="1">
        <f>POWER(D18,2)</f>
        <v>16</v>
      </c>
      <c r="H18" s="66"/>
      <c r="I18" s="6" t="s">
        <v>10</v>
      </c>
      <c r="J18" s="7" t="s">
        <v>24</v>
      </c>
      <c r="K18" s="7">
        <f>5*168-676</f>
        <v>164</v>
      </c>
      <c r="L18" s="54"/>
      <c r="Q18" s="28"/>
      <c r="R18" s="25"/>
      <c r="V18" s="7"/>
    </row>
    <row r="19" spans="1:22" ht="15.75" x14ac:dyDescent="0.25">
      <c r="A19" s="23">
        <v>2</v>
      </c>
      <c r="B19" t="s">
        <v>5</v>
      </c>
      <c r="C19" s="5">
        <v>3</v>
      </c>
      <c r="D19" s="1">
        <v>5</v>
      </c>
      <c r="E19" s="1">
        <f t="shared" ref="E19:E22" si="0">+C19*D19</f>
        <v>15</v>
      </c>
      <c r="F19" s="1">
        <f t="shared" ref="F19:F22" si="1">POWER(C19,2)</f>
        <v>9</v>
      </c>
      <c r="G19" s="1">
        <f t="shared" ref="G19:G22" si="2">POWER(D19,2)</f>
        <v>25</v>
      </c>
      <c r="Q19" s="39" t="s">
        <v>85</v>
      </c>
      <c r="R19" s="6"/>
      <c r="V19" s="7"/>
    </row>
    <row r="20" spans="1:22" ht="15.75" x14ac:dyDescent="0.25">
      <c r="A20" s="23">
        <v>3</v>
      </c>
      <c r="B20" t="s">
        <v>6</v>
      </c>
      <c r="C20" s="1">
        <v>5</v>
      </c>
      <c r="D20" s="1">
        <v>7</v>
      </c>
      <c r="E20" s="1">
        <f t="shared" si="0"/>
        <v>35</v>
      </c>
      <c r="F20" s="1">
        <f t="shared" si="1"/>
        <v>25</v>
      </c>
      <c r="G20" s="1">
        <f t="shared" si="2"/>
        <v>49</v>
      </c>
      <c r="Q20" s="36" t="s">
        <v>37</v>
      </c>
      <c r="R20" s="40">
        <v>164</v>
      </c>
    </row>
    <row r="21" spans="1:22" ht="15.75" x14ac:dyDescent="0.25">
      <c r="A21" s="23">
        <v>4</v>
      </c>
      <c r="B21" t="s">
        <v>7</v>
      </c>
      <c r="C21" s="1">
        <v>7</v>
      </c>
      <c r="D21" s="1">
        <v>10</v>
      </c>
      <c r="E21" s="1">
        <f t="shared" si="0"/>
        <v>70</v>
      </c>
      <c r="F21" s="1">
        <f t="shared" si="1"/>
        <v>49</v>
      </c>
      <c r="G21" s="1">
        <f t="shared" si="2"/>
        <v>100</v>
      </c>
      <c r="I21" s="17"/>
      <c r="J21" s="66" t="s">
        <v>32</v>
      </c>
      <c r="K21" s="17" t="s">
        <v>26</v>
      </c>
      <c r="L21" s="56" t="s">
        <v>29</v>
      </c>
      <c r="M21" s="17" t="s">
        <v>28</v>
      </c>
      <c r="Q21" s="41" t="s">
        <v>38</v>
      </c>
      <c r="R21" s="41" t="s">
        <v>41</v>
      </c>
      <c r="S21" s="42">
        <f>5*415-1681</f>
        <v>394</v>
      </c>
    </row>
    <row r="22" spans="1:22" ht="15.75" x14ac:dyDescent="0.25">
      <c r="A22" s="23">
        <v>5</v>
      </c>
      <c r="B22" t="s">
        <v>8</v>
      </c>
      <c r="C22" s="1">
        <v>9</v>
      </c>
      <c r="D22" s="1">
        <v>15</v>
      </c>
      <c r="E22" s="1">
        <f t="shared" si="0"/>
        <v>135</v>
      </c>
      <c r="F22" s="1">
        <f t="shared" si="1"/>
        <v>81</v>
      </c>
      <c r="G22" s="1">
        <f t="shared" si="2"/>
        <v>225</v>
      </c>
      <c r="I22" s="17"/>
      <c r="J22" s="66"/>
      <c r="K22" s="17" t="s">
        <v>27</v>
      </c>
      <c r="L22" s="56"/>
      <c r="M22" s="17" t="s">
        <v>27</v>
      </c>
      <c r="Q22" s="43" t="s">
        <v>42</v>
      </c>
      <c r="R22" s="43" t="s">
        <v>43</v>
      </c>
      <c r="S22" s="50">
        <f>164*394</f>
        <v>64616</v>
      </c>
    </row>
    <row r="23" spans="1:22" s="1" customFormat="1" ht="15.75" x14ac:dyDescent="0.25">
      <c r="B23" s="8" t="s">
        <v>17</v>
      </c>
      <c r="C23" s="10">
        <f>SUM(C18:C22)</f>
        <v>26</v>
      </c>
      <c r="D23" s="10">
        <f>SUM(D18:D22)</f>
        <v>41</v>
      </c>
      <c r="E23" s="10">
        <f>SUM(E18:E22)</f>
        <v>263</v>
      </c>
      <c r="F23" s="10">
        <f>SUM(F18:F22)</f>
        <v>168</v>
      </c>
      <c r="G23" s="10">
        <f>SUM(G18:G22)</f>
        <v>415</v>
      </c>
      <c r="Q23" s="48" t="s">
        <v>99</v>
      </c>
      <c r="S23" s="8">
        <f>+SQRT(S22)</f>
        <v>254.19677417308034</v>
      </c>
    </row>
    <row r="24" spans="1:22" ht="21.75" x14ac:dyDescent="0.35">
      <c r="A24" s="9" t="s">
        <v>20</v>
      </c>
      <c r="C24" s="11" t="s">
        <v>13</v>
      </c>
      <c r="D24" s="11" t="s">
        <v>14</v>
      </c>
      <c r="E24" s="11" t="s">
        <v>15</v>
      </c>
      <c r="F24" s="12" t="s">
        <v>18</v>
      </c>
      <c r="G24" s="12" t="s">
        <v>40</v>
      </c>
      <c r="K24" s="17">
        <v>41</v>
      </c>
      <c r="L24" s="56" t="s">
        <v>31</v>
      </c>
      <c r="M24" s="17">
        <v>26</v>
      </c>
    </row>
    <row r="25" spans="1:22" ht="18.75" x14ac:dyDescent="0.3">
      <c r="D25" s="9"/>
      <c r="E25" s="9"/>
      <c r="F25" s="4"/>
      <c r="K25" s="17">
        <v>5</v>
      </c>
      <c r="L25" s="56"/>
      <c r="M25" s="17">
        <v>5</v>
      </c>
      <c r="O25" t="s">
        <v>45</v>
      </c>
      <c r="Q25" s="6" t="s">
        <v>44</v>
      </c>
      <c r="R25" s="6">
        <f>249/254.19</f>
        <v>0.97958220228962589</v>
      </c>
      <c r="S25" s="6"/>
    </row>
    <row r="26" spans="1:22" ht="21.75" x14ac:dyDescent="0.35">
      <c r="C26" s="14" t="s">
        <v>19</v>
      </c>
      <c r="D26" s="13" t="s">
        <v>88</v>
      </c>
      <c r="E26" s="9"/>
      <c r="F26" s="4"/>
      <c r="O26" s="16" t="s">
        <v>87</v>
      </c>
      <c r="Q26" s="44"/>
      <c r="R26" s="29">
        <f>POWER(R25,2)</f>
        <v>0.95958129104259349</v>
      </c>
      <c r="S26" s="6"/>
    </row>
    <row r="27" spans="1:22" ht="18.75" x14ac:dyDescent="0.3">
      <c r="C27" s="15">
        <f>POWER(26,2)</f>
        <v>676</v>
      </c>
      <c r="D27" s="11">
        <f>POWER(41,2)</f>
        <v>1681</v>
      </c>
      <c r="E27" s="9"/>
      <c r="F27" s="4"/>
      <c r="K27" s="17">
        <f>41/5</f>
        <v>8.1999999999999993</v>
      </c>
      <c r="L27" s="18" t="s">
        <v>30</v>
      </c>
      <c r="M27" s="19">
        <f>26/5</f>
        <v>5.2</v>
      </c>
    </row>
    <row r="28" spans="1:22" ht="19.5" x14ac:dyDescent="0.35">
      <c r="C28" s="13" t="s">
        <v>22</v>
      </c>
      <c r="K28" s="17">
        <f>41/5</f>
        <v>8.1999999999999993</v>
      </c>
      <c r="L28" s="20">
        <f>-1.5183*5.2</f>
        <v>-7.8951600000000006</v>
      </c>
      <c r="M28" s="21"/>
    </row>
    <row r="29" spans="1:22" ht="15.75" x14ac:dyDescent="0.25">
      <c r="B29" s="58"/>
      <c r="C29" s="11">
        <f>26*41</f>
        <v>1066</v>
      </c>
      <c r="D29" s="7"/>
      <c r="E29" s="7"/>
      <c r="F29" s="24"/>
      <c r="K29" s="22">
        <f>+K28+L28</f>
        <v>0.30483999999999867</v>
      </c>
    </row>
    <row r="30" spans="1:22" ht="15.75" x14ac:dyDescent="0.25">
      <c r="B30" s="58"/>
      <c r="C30" s="6"/>
      <c r="D30" s="7"/>
      <c r="E30" s="7"/>
      <c r="F30" s="24"/>
    </row>
    <row r="31" spans="1:22" x14ac:dyDescent="0.25">
      <c r="B31" s="38" t="s">
        <v>74</v>
      </c>
    </row>
    <row r="32" spans="1:22" ht="18.75" x14ac:dyDescent="0.3">
      <c r="H32" s="64" t="s">
        <v>34</v>
      </c>
      <c r="I32" s="65"/>
    </row>
    <row r="39" spans="7:13" ht="15.75" x14ac:dyDescent="0.25">
      <c r="G39" s="6" t="s">
        <v>33</v>
      </c>
    </row>
    <row r="41" spans="7:13" ht="18.75" x14ac:dyDescent="0.3">
      <c r="H41" s="64" t="s">
        <v>101</v>
      </c>
      <c r="I41" s="65"/>
    </row>
    <row r="42" spans="7:13" ht="16.899999999999999" customHeight="1" x14ac:dyDescent="0.3">
      <c r="I42" s="2">
        <f>1.5183*11</f>
        <v>16.7013</v>
      </c>
    </row>
    <row r="43" spans="7:13" ht="18.75" x14ac:dyDescent="0.3">
      <c r="H43" s="64" t="s">
        <v>35</v>
      </c>
      <c r="I43" s="65"/>
    </row>
    <row r="44" spans="7:13" ht="18.75" x14ac:dyDescent="0.3">
      <c r="H44" s="26" t="s">
        <v>36</v>
      </c>
      <c r="I44" s="2">
        <f>16.7013+0.30484</f>
        <v>17.006139999999998</v>
      </c>
      <c r="J44" s="6" t="s">
        <v>46</v>
      </c>
    </row>
    <row r="46" spans="7:13" ht="44.45" customHeight="1" x14ac:dyDescent="0.25">
      <c r="H46" s="3" t="s">
        <v>0</v>
      </c>
      <c r="I46" s="3" t="s">
        <v>95</v>
      </c>
      <c r="J46" s="69" t="s">
        <v>89</v>
      </c>
      <c r="K46" s="69"/>
      <c r="L46" s="3" t="s">
        <v>96</v>
      </c>
      <c r="M46" s="70" t="s">
        <v>102</v>
      </c>
    </row>
    <row r="47" spans="7:13" ht="36" customHeight="1" x14ac:dyDescent="0.35">
      <c r="H47" s="4" t="s">
        <v>2</v>
      </c>
      <c r="I47" s="4" t="s">
        <v>3</v>
      </c>
      <c r="J47" s="4" t="s">
        <v>103</v>
      </c>
      <c r="K47" s="71" t="s">
        <v>104</v>
      </c>
    </row>
    <row r="48" spans="7:13" x14ac:dyDescent="0.25">
      <c r="H48" s="1">
        <v>2</v>
      </c>
      <c r="I48" s="1">
        <v>4</v>
      </c>
      <c r="J48" s="1" t="s">
        <v>90</v>
      </c>
      <c r="K48" s="1">
        <f>0.30484+1.5183*2</f>
        <v>3.34144</v>
      </c>
      <c r="L48" s="1">
        <f t="shared" ref="L48:L51" si="3">+I48-K48</f>
        <v>0.65856000000000003</v>
      </c>
      <c r="M48" s="45">
        <f>+POWER(L48,2)</f>
        <v>0.43370127360000005</v>
      </c>
    </row>
    <row r="49" spans="8:13" x14ac:dyDescent="0.25">
      <c r="H49" s="5">
        <v>3</v>
      </c>
      <c r="I49" s="1">
        <v>5</v>
      </c>
      <c r="J49" s="1" t="s">
        <v>91</v>
      </c>
      <c r="K49" s="1">
        <f>0.30484+1.5183*3</f>
        <v>4.8597400000000004</v>
      </c>
      <c r="L49" s="1">
        <f t="shared" si="3"/>
        <v>0.14025999999999961</v>
      </c>
      <c r="M49" s="45">
        <f t="shared" ref="M49:M52" si="4">+POWER(L49,2)</f>
        <v>1.967286759999989E-2</v>
      </c>
    </row>
    <row r="50" spans="8:13" x14ac:dyDescent="0.25">
      <c r="H50" s="1">
        <v>5</v>
      </c>
      <c r="I50" s="1">
        <v>7</v>
      </c>
      <c r="J50" s="1" t="s">
        <v>92</v>
      </c>
      <c r="K50" s="1">
        <f>0.30484+1.5183*5</f>
        <v>7.8963400000000004</v>
      </c>
      <c r="L50" s="1">
        <f t="shared" si="3"/>
        <v>-0.89634000000000036</v>
      </c>
      <c r="M50" s="45">
        <f t="shared" si="4"/>
        <v>0.80342539560000059</v>
      </c>
    </row>
    <row r="51" spans="8:13" x14ac:dyDescent="0.25">
      <c r="H51" s="1">
        <v>7</v>
      </c>
      <c r="I51" s="1">
        <v>10</v>
      </c>
      <c r="J51" s="1" t="s">
        <v>93</v>
      </c>
      <c r="K51" s="1">
        <f>0.30484+1.5183*7</f>
        <v>10.93294</v>
      </c>
      <c r="L51" s="1">
        <f t="shared" si="3"/>
        <v>-0.93294000000000032</v>
      </c>
      <c r="M51" s="45">
        <f t="shared" si="4"/>
        <v>0.87037704360000057</v>
      </c>
    </row>
    <row r="52" spans="8:13" x14ac:dyDescent="0.25">
      <c r="H52" s="1">
        <v>9</v>
      </c>
      <c r="I52" s="1">
        <v>15</v>
      </c>
      <c r="J52" s="1" t="s">
        <v>94</v>
      </c>
      <c r="K52" s="1">
        <f>0.30484+1.5183*9</f>
        <v>13.96954</v>
      </c>
      <c r="L52" s="1">
        <f>+I52-K52</f>
        <v>1.0304599999999997</v>
      </c>
      <c r="M52" s="45">
        <f t="shared" si="4"/>
        <v>1.0618478115999994</v>
      </c>
    </row>
    <row r="53" spans="8:13" x14ac:dyDescent="0.25">
      <c r="I53" s="49" t="s">
        <v>100</v>
      </c>
      <c r="J53" s="62" t="s">
        <v>97</v>
      </c>
      <c r="K53" s="63"/>
      <c r="L53" s="63"/>
      <c r="M53" s="47">
        <f>SUM(M48:M52)</f>
        <v>3.1890243920000003</v>
      </c>
    </row>
    <row r="54" spans="8:13" x14ac:dyDescent="0.25">
      <c r="L54" s="46" t="s">
        <v>98</v>
      </c>
    </row>
  </sheetData>
  <mergeCells count="13">
    <mergeCell ref="B29:B30"/>
    <mergeCell ref="H17:H18"/>
    <mergeCell ref="L17:L18"/>
    <mergeCell ref="L21:L22"/>
    <mergeCell ref="L24:L25"/>
    <mergeCell ref="J21:J22"/>
    <mergeCell ref="P16:P17"/>
    <mergeCell ref="O16:O17"/>
    <mergeCell ref="J46:K46"/>
    <mergeCell ref="J53:L53"/>
    <mergeCell ref="H41:I41"/>
    <mergeCell ref="H43:I43"/>
    <mergeCell ref="H32:I32"/>
  </mergeCells>
  <hyperlinks>
    <hyperlink ref="B31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2:H17"/>
  <sheetViews>
    <sheetView workbookViewId="0">
      <selection activeCell="G21" sqref="G21"/>
    </sheetView>
  </sheetViews>
  <sheetFormatPr defaultRowHeight="15" x14ac:dyDescent="0.25"/>
  <cols>
    <col min="6" max="6" width="6.5703125" customWidth="1"/>
    <col min="7" max="7" width="14.85546875" customWidth="1"/>
  </cols>
  <sheetData>
    <row r="2" spans="7:8" ht="15.75" thickBot="1" x14ac:dyDescent="0.3"/>
    <row r="3" spans="7:8" ht="22.9" customHeight="1" thickTop="1" thickBot="1" x14ac:dyDescent="0.3">
      <c r="G3" s="67" t="s">
        <v>47</v>
      </c>
      <c r="H3" s="68"/>
    </row>
    <row r="4" spans="7:8" ht="35.25" thickTop="1" thickBot="1" x14ac:dyDescent="0.3">
      <c r="G4" s="30" t="s">
        <v>48</v>
      </c>
      <c r="H4" s="30" t="s">
        <v>49</v>
      </c>
    </row>
    <row r="5" spans="7:8" ht="16.5" thickTop="1" thickBot="1" x14ac:dyDescent="0.3">
      <c r="G5" s="31" t="s">
        <v>50</v>
      </c>
      <c r="H5" s="31" t="s">
        <v>51</v>
      </c>
    </row>
    <row r="6" spans="7:8" ht="16.5" thickTop="1" thickBot="1" x14ac:dyDescent="0.3">
      <c r="G6" s="31" t="s">
        <v>52</v>
      </c>
      <c r="H6" s="31" t="s">
        <v>53</v>
      </c>
    </row>
    <row r="7" spans="7:8" ht="16.5" thickTop="1" thickBot="1" x14ac:dyDescent="0.3">
      <c r="G7" s="31" t="s">
        <v>54</v>
      </c>
      <c r="H7" s="31" t="s">
        <v>55</v>
      </c>
    </row>
    <row r="8" spans="7:8" ht="16.5" thickTop="1" thickBot="1" x14ac:dyDescent="0.3">
      <c r="G8" s="31" t="s">
        <v>56</v>
      </c>
      <c r="H8" s="31" t="s">
        <v>57</v>
      </c>
    </row>
    <row r="9" spans="7:8" ht="16.5" thickTop="1" thickBot="1" x14ac:dyDescent="0.3">
      <c r="G9" s="31" t="s">
        <v>58</v>
      </c>
      <c r="H9" s="31" t="s">
        <v>59</v>
      </c>
    </row>
    <row r="10" spans="7:8" ht="16.5" thickTop="1" thickBot="1" x14ac:dyDescent="0.3">
      <c r="G10" s="31" t="s">
        <v>60</v>
      </c>
      <c r="H10" s="31" t="s">
        <v>61</v>
      </c>
    </row>
    <row r="11" spans="7:8" ht="16.5" thickTop="1" thickBot="1" x14ac:dyDescent="0.3">
      <c r="G11" s="31" t="s">
        <v>62</v>
      </c>
      <c r="H11" s="31" t="s">
        <v>63</v>
      </c>
    </row>
    <row r="12" spans="7:8" ht="16.5" thickTop="1" thickBot="1" x14ac:dyDescent="0.3">
      <c r="G12" s="31" t="s">
        <v>64</v>
      </c>
      <c r="H12" s="31" t="s">
        <v>65</v>
      </c>
    </row>
    <row r="13" spans="7:8" ht="16.5" thickTop="1" thickBot="1" x14ac:dyDescent="0.3">
      <c r="G13" s="31" t="s">
        <v>66</v>
      </c>
      <c r="H13" s="31" t="s">
        <v>67</v>
      </c>
    </row>
    <row r="14" spans="7:8" ht="16.5" thickTop="1" thickBot="1" x14ac:dyDescent="0.3">
      <c r="G14" s="31" t="s">
        <v>68</v>
      </c>
      <c r="H14" s="31" t="s">
        <v>69</v>
      </c>
    </row>
    <row r="15" spans="7:8" ht="16.5" thickTop="1" thickBot="1" x14ac:dyDescent="0.3">
      <c r="G15" s="31" t="s">
        <v>70</v>
      </c>
      <c r="H15" s="31" t="s">
        <v>71</v>
      </c>
    </row>
    <row r="16" spans="7:8" ht="16.5" thickTop="1" thickBot="1" x14ac:dyDescent="0.3">
      <c r="G16" s="31" t="s">
        <v>72</v>
      </c>
      <c r="H16" s="31" t="s">
        <v>73</v>
      </c>
    </row>
    <row r="17" ht="15.75" thickTop="1" x14ac:dyDescent="0.25"/>
  </sheetData>
  <mergeCells count="1"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ασκηση απλή παλινδρόμηση</vt:lpstr>
      <vt:lpstr>απλή παλινδρόμηση και με excel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Windows User</cp:lastModifiedBy>
  <dcterms:created xsi:type="dcterms:W3CDTF">2021-04-07T10:58:06Z</dcterms:created>
  <dcterms:modified xsi:type="dcterms:W3CDTF">2023-04-02T17:43:32Z</dcterms:modified>
</cp:coreProperties>
</file>