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527"/>
  <workbookPr defaultThemeVersion="124226"/>
  <mc:AlternateContent xmlns:mc="http://schemas.openxmlformats.org/markup-compatibility/2006">
    <mc:Choice Requires="x15">
      <x15ac:absPath xmlns:x15ac="http://schemas.microsoft.com/office/spreadsheetml/2010/11/ac" url="F:\ΣΤΑΤΙΣΤΙΚΗ - ΓΕΝΙΚΗ ΥΛΗ STATS\"/>
    </mc:Choice>
  </mc:AlternateContent>
  <xr:revisionPtr revIDLastSave="0" documentId="13_ncr:1_{C1680BD8-7AF4-434B-A161-DA091182158F}" xr6:coauthVersionLast="47" xr6:coauthVersionMax="47" xr10:uidLastSave="{00000000-0000-0000-0000-000000000000}"/>
  <bookViews>
    <workbookView xWindow="-120" yWindow="-120" windowWidth="19440" windowHeight="15000" firstSheet="3" activeTab="4" xr2:uid="{00000000-000D-0000-FFFF-FFFF00000000}"/>
  </bookViews>
  <sheets>
    <sheet name="Συχνότητες Ιστογράμματα" sheetId="1" r:id="rId1"/>
    <sheet name="ασκηση το βάρος 30 αθλητών " sheetId="2" r:id="rId2"/>
    <sheet name="ΑΣΚΗΣΕΙΣ  ΑΠΟ ΒΙΒΛΙΟ Γ ΕΝΙΑΙΟΥ " sheetId="4" r:id="rId3"/>
    <sheet name="ΑΡΜΟΝΙΚΟΣ ΓΕΩΜΕΤΡΙΚΟΣ" sheetId="6" r:id="rId4"/>
    <sheet name="ΑΓΟΡΑ ΑΥΤΟΚΙΝΗΤΟΥ 2020" sheetId="5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6" i="6" l="1"/>
  <c r="C33" i="6" l="1"/>
  <c r="B35" i="6" s="1"/>
  <c r="C21" i="6"/>
  <c r="B25" i="6" s="1"/>
  <c r="B13" i="6"/>
  <c r="E13" i="6" s="1"/>
  <c r="D5" i="6"/>
  <c r="P256" i="4" l="1"/>
  <c r="N256" i="4"/>
  <c r="S247" i="4"/>
  <c r="S248" i="4"/>
  <c r="S249" i="4"/>
  <c r="S250" i="4"/>
  <c r="S251" i="4"/>
  <c r="S252" i="4"/>
  <c r="S253" i="4"/>
  <c r="S254" i="4"/>
  <c r="S255" i="4"/>
  <c r="S246" i="4"/>
  <c r="S256" i="4" s="1"/>
  <c r="O240" i="4"/>
  <c r="R219" i="4"/>
  <c r="R220" i="4" s="1"/>
  <c r="R221" i="4" s="1"/>
  <c r="R222" i="4" s="1"/>
  <c r="R223" i="4" s="1"/>
  <c r="R224" i="4" s="1"/>
  <c r="R225" i="4" s="1"/>
  <c r="R226" i="4" s="1"/>
  <c r="R227" i="4" s="1"/>
  <c r="R228" i="4" s="1"/>
  <c r="R218" i="4"/>
  <c r="P219" i="4"/>
  <c r="P220" i="4"/>
  <c r="P221" i="4"/>
  <c r="P222" i="4"/>
  <c r="P223" i="4"/>
  <c r="P224" i="4"/>
  <c r="P225" i="4"/>
  <c r="P226" i="4"/>
  <c r="P227" i="4"/>
  <c r="P228" i="4"/>
  <c r="P218" i="4"/>
  <c r="P229" i="4" s="1"/>
  <c r="P234" i="4" s="1"/>
  <c r="O229" i="4"/>
  <c r="R189" i="4"/>
  <c r="T183" i="4"/>
  <c r="T184" i="4"/>
  <c r="T185" i="4"/>
  <c r="T186" i="4"/>
  <c r="T187" i="4"/>
  <c r="T188" i="4"/>
  <c r="T182" i="4"/>
  <c r="N194" i="4"/>
  <c r="N187" i="4"/>
  <c r="O134" i="4"/>
  <c r="P134" i="4" s="1"/>
  <c r="O135" i="4"/>
  <c r="O136" i="4"/>
  <c r="P136" i="4" s="1"/>
  <c r="O137" i="4"/>
  <c r="O133" i="4"/>
  <c r="O149" i="4"/>
  <c r="O150" i="4"/>
  <c r="O151" i="4"/>
  <c r="O152" i="4"/>
  <c r="O148" i="4"/>
  <c r="N168" i="4"/>
  <c r="N169" i="4" s="1"/>
  <c r="O164" i="4" s="1"/>
  <c r="P164" i="4" s="1"/>
  <c r="N153" i="4"/>
  <c r="N154" i="4" s="1"/>
  <c r="P152" i="4"/>
  <c r="P151" i="4"/>
  <c r="P150" i="4"/>
  <c r="P149" i="4"/>
  <c r="P148" i="4"/>
  <c r="P154" i="4" s="1"/>
  <c r="N138" i="4"/>
  <c r="N139" i="4" s="1"/>
  <c r="P137" i="4"/>
  <c r="P135" i="4"/>
  <c r="P133" i="4"/>
  <c r="P139" i="4" s="1"/>
  <c r="O119" i="4"/>
  <c r="P119" i="4" s="1"/>
  <c r="O120" i="4"/>
  <c r="P120" i="4" s="1"/>
  <c r="O121" i="4"/>
  <c r="P121" i="4" s="1"/>
  <c r="O122" i="4"/>
  <c r="P122" i="4" s="1"/>
  <c r="O118" i="4"/>
  <c r="P118" i="4" s="1"/>
  <c r="N123" i="4"/>
  <c r="N124" i="4" s="1"/>
  <c r="X100" i="4"/>
  <c r="Y100" i="4" s="1"/>
  <c r="X101" i="4"/>
  <c r="Y101" i="4" s="1"/>
  <c r="X102" i="4"/>
  <c r="Y102" i="4" s="1"/>
  <c r="X103" i="4"/>
  <c r="Y103" i="4" s="1"/>
  <c r="X104" i="4"/>
  <c r="Y104" i="4" s="1"/>
  <c r="X105" i="4"/>
  <c r="Y105" i="4" s="1"/>
  <c r="X106" i="4"/>
  <c r="Y106" i="4" s="1"/>
  <c r="X107" i="4"/>
  <c r="Y107" i="4" s="1"/>
  <c r="X108" i="4"/>
  <c r="Y108" i="4" s="1"/>
  <c r="X99" i="4"/>
  <c r="Y99" i="4" s="1"/>
  <c r="W109" i="4"/>
  <c r="N94" i="4"/>
  <c r="R79" i="4"/>
  <c r="S75" i="4"/>
  <c r="S73" i="4"/>
  <c r="T189" i="4" l="1"/>
  <c r="T190" i="4" s="1"/>
  <c r="R77" i="4"/>
  <c r="P124" i="4"/>
  <c r="Q124" i="4" s="1"/>
  <c r="Y109" i="4"/>
  <c r="Z109" i="4" s="1"/>
  <c r="AA109" i="4" s="1"/>
  <c r="AA113" i="4" s="1"/>
  <c r="O167" i="4"/>
  <c r="P167" i="4" s="1"/>
  <c r="O165" i="4"/>
  <c r="P165" i="4" s="1"/>
  <c r="O163" i="4"/>
  <c r="P163" i="4" s="1"/>
  <c r="O166" i="4"/>
  <c r="P166" i="4" s="1"/>
  <c r="R124" i="4"/>
  <c r="Q128" i="4" s="1"/>
  <c r="O22" i="4"/>
  <c r="P18" i="4"/>
  <c r="O8" i="4"/>
  <c r="N7" i="4"/>
  <c r="P169" i="4" l="1"/>
  <c r="Q169" i="4" s="1"/>
  <c r="Q139" i="4"/>
  <c r="R139" i="4" s="1"/>
  <c r="Q143" i="4" s="1"/>
  <c r="Q154" i="4"/>
  <c r="R154" i="4" s="1"/>
  <c r="Q158" i="4" s="1"/>
  <c r="R169" i="4"/>
  <c r="Q173" i="4" s="1"/>
  <c r="Q6" i="2"/>
  <c r="R6" i="2" s="1"/>
  <c r="Q7" i="2"/>
  <c r="R7" i="2" s="1"/>
  <c r="Q8" i="2"/>
  <c r="R8" i="2" s="1"/>
  <c r="Q9" i="2"/>
  <c r="R9" i="2" s="1"/>
  <c r="Q10" i="2"/>
  <c r="R10" i="2" s="1"/>
  <c r="Q11" i="2"/>
  <c r="R11" i="2" s="1"/>
  <c r="Q12" i="2"/>
  <c r="R12" i="2" s="1"/>
  <c r="Q5" i="2"/>
  <c r="R5" i="2" s="1"/>
  <c r="P13" i="2"/>
  <c r="Q13" i="2" s="1"/>
  <c r="R13" i="2" s="1"/>
</calcChain>
</file>

<file path=xl/sharedStrings.xml><?xml version="1.0" encoding="utf-8"?>
<sst xmlns="http://schemas.openxmlformats.org/spreadsheetml/2006/main" count="375" uniqueCount="315">
  <si>
    <t xml:space="preserve">Διάρκεια Σπουδών </t>
  </si>
  <si>
    <r>
      <t xml:space="preserve"> </t>
    </r>
    <r>
      <rPr>
        <i/>
        <sz val="12"/>
        <color rgb="FF000000"/>
        <rFont val="Calibri"/>
        <family val="2"/>
        <charset val="161"/>
      </rPr>
      <t>χj</t>
    </r>
    <r>
      <rPr>
        <sz val="12"/>
        <color rgb="FF000000"/>
        <rFont val="Calibri"/>
        <family val="2"/>
        <charset val="161"/>
      </rPr>
      <t xml:space="preserve"> </t>
    </r>
  </si>
  <si>
    <t xml:space="preserve">Συχνότητα </t>
  </si>
  <si>
    <r>
      <t>νj</t>
    </r>
    <r>
      <rPr>
        <sz val="12"/>
        <color rgb="FF000000"/>
        <rFont val="Calibri"/>
        <family val="2"/>
        <charset val="161"/>
      </rPr>
      <t xml:space="preserve"> </t>
    </r>
  </si>
  <si>
    <t>Σχετική Συχνότητα</t>
  </si>
  <si>
    <r>
      <t>fj</t>
    </r>
    <r>
      <rPr>
        <sz val="12"/>
        <color rgb="FF000000"/>
        <rFont val="Calibri"/>
        <family val="2"/>
        <charset val="161"/>
      </rPr>
      <t xml:space="preserve"> </t>
    </r>
  </si>
  <si>
    <t>Η  % σχετική συχνότητα</t>
  </si>
  <si>
    <r>
      <t>fj  %</t>
    </r>
    <r>
      <rPr>
        <sz val="12"/>
        <color rgb="FF000000"/>
        <rFont val="Calibri"/>
        <family val="2"/>
        <charset val="161"/>
      </rPr>
      <t xml:space="preserve"> </t>
    </r>
  </si>
  <si>
    <r>
      <t xml:space="preserve">Σχετική  αθροιστική συχνότητα </t>
    </r>
    <r>
      <rPr>
        <i/>
        <sz val="12"/>
        <color rgb="FF000000"/>
        <rFont val="Calibri"/>
        <family val="2"/>
        <charset val="161"/>
      </rPr>
      <t xml:space="preserve">έως   νj </t>
    </r>
  </si>
  <si>
    <t xml:space="preserve">Η  % σχετική συχνότητα </t>
  </si>
  <si>
    <t xml:space="preserve">έως   fj  % </t>
  </si>
  <si>
    <r>
      <t xml:space="preserve">Σχετική  αθροιστική συχνότητα </t>
    </r>
    <r>
      <rPr>
        <i/>
        <sz val="12"/>
        <color rgb="FF000000"/>
        <rFont val="Calibri"/>
        <family val="2"/>
        <charset val="161"/>
      </rPr>
      <t xml:space="preserve">πάνω από   νj </t>
    </r>
  </si>
  <si>
    <t xml:space="preserve">πάνω από   fj  % </t>
  </si>
  <si>
    <t xml:space="preserve">Σύνολο: </t>
  </si>
  <si>
    <t>74, 52, 67, 68, 71, 76, 86, 81, 73, 68, 64, 75, 71, 57, 67, 57, 59, 72, 79,</t>
  </si>
  <si>
    <t>64, 70, 74, 77, 79, 65, 68, 76, 83, 61, 63</t>
  </si>
  <si>
    <t>α) Να κατασκευαστεί ο πίνακας κατανομής συχνοτήτων των βαρών. Να χρησι-</t>
  </si>
  <si>
    <t>μοποιηθεί εύρος διαστήματος 5kp.</t>
  </si>
  <si>
    <t>β) Να κατασκευαστεί το ιστόγραμμα και το αντίστοιχο πολύγωνο συχνοτήτων.</t>
  </si>
  <si>
    <t>γ) Να υπολογιστεί ο μέσος και η διάμεσος των βαρών.</t>
  </si>
  <si>
    <t>δ) Να κατασκευαστεί πίνακας αθροιστικών συχνοτήτων και να σχεδιαστεί το</t>
  </si>
  <si>
    <t>αντίστοιχο διάγραμμα.</t>
  </si>
  <si>
    <t>ε) Πόσοι αθλητές έχουν βάρος λιγότερο από 77 kp;</t>
  </si>
  <si>
    <t>3. Τα βάρη των 30 μελών μιας ομάδας αθλητών είναι τα ακόλουθα:</t>
  </si>
  <si>
    <t>min</t>
  </si>
  <si>
    <t>max</t>
  </si>
  <si>
    <t>50 -&lt; 55</t>
  </si>
  <si>
    <t>55 -&lt; 60</t>
  </si>
  <si>
    <t>60 -&lt; 65</t>
  </si>
  <si>
    <t>65 -&lt; 70</t>
  </si>
  <si>
    <t>70 -&lt; 75</t>
  </si>
  <si>
    <t>75 -&lt; 80</t>
  </si>
  <si>
    <t>80 -&lt; 85</t>
  </si>
  <si>
    <t>85 -&lt; 90</t>
  </si>
  <si>
    <t>ΣΥΝΟΛΑ</t>
  </si>
  <si>
    <t xml:space="preserve">Διαστήματα ή κλάσεις </t>
  </si>
  <si>
    <t>κατανομή συχνοτήτων νj</t>
  </si>
  <si>
    <t>%  fνj</t>
  </si>
  <si>
    <t xml:space="preserve"> Η σχετική συχνότητα fνj</t>
  </si>
  <si>
    <t>Ταξινόμηση κατ αυξουσα σειρά των δεδομένων</t>
  </si>
  <si>
    <t>ΡΑΒΔΟΓΡΑΜΜΑ</t>
  </si>
  <si>
    <t>ΠΟΛΥΓΩΝΟ - ΠΕΡΙΟΧΗ</t>
  </si>
  <si>
    <t xml:space="preserve">ΓΡΑΦΙΚΕΣ ΠΑΡΑΣΤΑΣΕΙΣ ΣΤΟ EXCEL </t>
  </si>
  <si>
    <t>ΠΙΝΑΚΑΣ ΚΑΤΑΝΟΜΗΣ ΣΥΧΝΟΤΗΤΑΣ ΤΩΝ ΒΑΡΩΝ 30 ΑΘΛΗΤΩΝ</t>
  </si>
  <si>
    <t>Συχνότητα</t>
  </si>
  <si>
    <t>Να βρεθεί η μέση εκατοστιαία απόδοση της επένδυσης</t>
  </si>
  <si>
    <t xml:space="preserve">Κατά τη διάρκεια του περασμένου ετους οι μετοχές είχαν τις παρακατω εκαοστιαίες μεταβολές στην αξία τους. </t>
  </si>
  <si>
    <r>
      <t>Σx</t>
    </r>
    <r>
      <rPr>
        <vertAlign val="subscript"/>
        <sz val="11"/>
        <color theme="1"/>
        <rFont val="Calibri"/>
        <family val="2"/>
        <charset val="161"/>
        <scheme val="minor"/>
      </rPr>
      <t>j</t>
    </r>
    <r>
      <rPr>
        <sz val="11"/>
        <color theme="1"/>
        <rFont val="Calibri"/>
        <family val="2"/>
        <charset val="161"/>
        <scheme val="minor"/>
      </rPr>
      <t xml:space="preserve"> =</t>
    </r>
  </si>
  <si>
    <r>
      <t xml:space="preserve">X </t>
    </r>
    <r>
      <rPr>
        <sz val="9"/>
        <color theme="1"/>
        <rFont val="Calibri"/>
        <family val="2"/>
        <charset val="161"/>
        <scheme val="minor"/>
      </rPr>
      <t>bar</t>
    </r>
    <r>
      <rPr>
        <sz val="11"/>
        <color theme="1"/>
        <rFont val="Calibri"/>
        <family val="2"/>
        <charset val="161"/>
        <scheme val="minor"/>
      </rPr>
      <t xml:space="preserve"> =  Σxj / n</t>
    </r>
  </si>
  <si>
    <t xml:space="preserve"> 66 / 8 =</t>
  </si>
  <si>
    <t>αρα  Σxj = 9* 205 =   1845</t>
  </si>
  <si>
    <t>Ηταν  X bar =  Σxj / n   =  Σxj / 9  = 205</t>
  </si>
  <si>
    <t>Ποιο είναι το μέσο ύψος στην ομάδα τώρα?</t>
  </si>
  <si>
    <t>Στο  Σxj  προστέθηκε ακόμα ένα ύψος 216 εκ</t>
  </si>
  <si>
    <r>
      <t xml:space="preserve">Αρα </t>
    </r>
    <r>
      <rPr>
        <b/>
        <i/>
        <sz val="11"/>
        <color theme="1"/>
        <rFont val="Calibri"/>
        <family val="2"/>
        <charset val="161"/>
        <scheme val="minor"/>
      </rPr>
      <t xml:space="preserve">το νέο </t>
    </r>
    <r>
      <rPr>
        <sz val="11"/>
        <color theme="1"/>
        <rFont val="Calibri"/>
        <family val="2"/>
        <charset val="161"/>
        <scheme val="minor"/>
      </rPr>
      <t xml:space="preserve"> Σxj είναι 1845 + 216 = </t>
    </r>
  </si>
  <si>
    <r>
      <t xml:space="preserve">Τωρα προστέθηκε ενας παίκτης αρα </t>
    </r>
    <r>
      <rPr>
        <b/>
        <i/>
        <sz val="11"/>
        <color theme="1"/>
        <rFont val="Calibri"/>
        <family val="2"/>
        <charset val="161"/>
        <scheme val="minor"/>
      </rPr>
      <t>το νέο ν είναι  10</t>
    </r>
  </si>
  <si>
    <t>και άρα ο νέος μέσος είναι    X bar =  Σxj / n   =  Σxj / 10  =  2061/10  =  206,1</t>
  </si>
  <si>
    <t>β) εάν ήθελε να φθάσει το μεσο ύψος στα 208 πόσο ψηλός θα πρέπει να ήταν ο 10ος παίκτης</t>
  </si>
  <si>
    <t>α) Για να "ψηλώσει" την ομάδα ο προπονητής πήρε ένα ακόμα παίκτη με υψος 216 εκ.</t>
  </si>
  <si>
    <t>πάμε αντίστροφα: μέσο ύψος να είναι 208 αρα το    Σxj = 2080</t>
  </si>
  <si>
    <t xml:space="preserve">αρα 2080 - 1845    = </t>
  </si>
  <si>
    <t>το υψος του νέου το 10ου παίκτη</t>
  </si>
  <si>
    <r>
      <rPr>
        <b/>
        <sz val="11"/>
        <color theme="1"/>
        <rFont val="Calibri"/>
        <family val="2"/>
        <charset val="161"/>
        <scheme val="minor"/>
      </rPr>
      <t>3</t>
    </r>
    <r>
      <rPr>
        <sz val="11"/>
        <color theme="1"/>
        <rFont val="Calibri"/>
        <family val="2"/>
        <charset val="161"/>
        <scheme val="minor"/>
      </rPr>
      <t xml:space="preserve">. Ενας επενδυτης επένδυσε </t>
    </r>
    <r>
      <rPr>
        <b/>
        <i/>
        <sz val="11"/>
        <color theme="1"/>
        <rFont val="Calibri"/>
        <family val="2"/>
        <charset val="161"/>
        <scheme val="minor"/>
      </rPr>
      <t xml:space="preserve">το ιδιο ποσό </t>
    </r>
    <r>
      <rPr>
        <sz val="11"/>
        <color theme="1"/>
        <rFont val="Calibri"/>
        <family val="2"/>
        <charset val="161"/>
        <scheme val="minor"/>
      </rPr>
      <t xml:space="preserve">χρημάτων σε 8 διαφορετικές μετοχές στο χρηματιστηριο. </t>
    </r>
  </si>
  <si>
    <r>
      <rPr>
        <b/>
        <sz val="11"/>
        <color theme="1"/>
        <rFont val="Calibri"/>
        <family val="2"/>
        <charset val="161"/>
        <scheme val="minor"/>
      </rPr>
      <t>4</t>
    </r>
    <r>
      <rPr>
        <sz val="11"/>
        <color theme="1"/>
        <rFont val="Calibri"/>
        <family val="2"/>
        <charset val="161"/>
        <scheme val="minor"/>
      </rPr>
      <t>. Το μέσο υψος 9 καλαθοσφαιριστών μιας ομάδας είναι 205 εκ</t>
    </r>
  </si>
  <si>
    <t>ΑΠΑΝΤΗΣΕΙΣ</t>
  </si>
  <si>
    <t>ΑΣΚΗΣΕΙΣ</t>
  </si>
  <si>
    <t xml:space="preserve">α) Σε ποια λίστα υπάρχει </t>
  </si>
  <si>
    <t>α1) μεγαλύτερη διασπορά</t>
  </si>
  <si>
    <t xml:space="preserve">α2) μικρότερη διασπορά </t>
  </si>
  <si>
    <t xml:space="preserve">ΝΑ ΜΗΝ ΓΙΝΟΥΝ ΠΡΑΞΕΙΣ </t>
  </si>
  <si>
    <t>Β) Μπορεί να χρησιμοποιηθεί για σύγκριση των δεδομένω αυτών το εύρος</t>
  </si>
  <si>
    <r>
      <rPr>
        <b/>
        <sz val="11"/>
        <color theme="1"/>
        <rFont val="Calibri"/>
        <family val="2"/>
        <charset val="161"/>
        <scheme val="minor"/>
      </rPr>
      <t>14</t>
    </r>
    <r>
      <rPr>
        <sz val="11"/>
        <color theme="1"/>
        <rFont val="Calibri"/>
        <family val="2"/>
        <charset val="161"/>
        <scheme val="minor"/>
      </rPr>
      <t>. Καθεμιά από τις παρακάτω λίστες δεδομένων εχουν μέση τιμή 50</t>
    </r>
  </si>
  <si>
    <t>Υποθέτοντας ότι εχουμε περίπου κανονική κατανομή να βρείτε κατά προσέγγιση το ποστό των μαθητών που χρειάζονται:</t>
  </si>
  <si>
    <t xml:space="preserve">α) λιγότερο από 8 λεπτά </t>
  </si>
  <si>
    <t>β) πάνω από 14 λεπτά</t>
  </si>
  <si>
    <t>γ) το πολύ 10 λεπτά</t>
  </si>
  <si>
    <t>δ) από 6 εως 12 λεπτά</t>
  </si>
  <si>
    <t>για να πάνε στο σχολείο τους</t>
  </si>
  <si>
    <t>τα διαστήματα εμπιστοσύνης είναι:</t>
  </si>
  <si>
    <t>Χ +1 σ</t>
  </si>
  <si>
    <t>Χ -1 σ</t>
  </si>
  <si>
    <t>που περικλύει το 68% του προσδοκόμενου χρόνου πρόσβασης στο σχολείο</t>
  </si>
  <si>
    <t xml:space="preserve">δηλ </t>
  </si>
  <si>
    <t>8 εως 12</t>
  </si>
  <si>
    <t>Χ -2 σ</t>
  </si>
  <si>
    <t>Χ +2 σ</t>
  </si>
  <si>
    <t>που περικλύει το 95% του προσδοκόμενου χρόνου πρόσβασης στο σχολείο</t>
  </si>
  <si>
    <t>6 εως 14</t>
  </si>
  <si>
    <t>Χ -3 σ</t>
  </si>
  <si>
    <t>Χ +3 σ</t>
  </si>
  <si>
    <t>4 εως 16</t>
  </si>
  <si>
    <t>που περικλύει το 99,7% του προσδοκόμενου χρόνου πρόσβασης στο σχολείο</t>
  </si>
  <si>
    <t>Αρα το υπόλοιπο 32% ισο-μοιράζεται στο υπόλοιπο διάστημα κάτω από 8 και πάνω από 12</t>
  </si>
  <si>
    <t>Αρα το 16% θέλει εως 8 λεπτά</t>
  </si>
  <si>
    <t>Αρα το υπόλοιπο 5% ισο-μοιράζεται στο υπόλοιπο διάστημα κάτω από 6 και πάνω από 14</t>
  </si>
  <si>
    <t>Αρα το 2,5% θέλει πάνω απο 14 λεπτά</t>
  </si>
  <si>
    <t>α)</t>
  </si>
  <si>
    <t>β)</t>
  </si>
  <si>
    <t>γ)</t>
  </si>
  <si>
    <t>το πολύ 10 λεπτά (από 0 εως 10 λεπτά που είναι ο μέσος) = 50%</t>
  </si>
  <si>
    <t>δ)</t>
  </si>
  <si>
    <t>ζητάμε το 6 εως 12</t>
  </si>
  <si>
    <t>το 6 εως 14 περιλαμβάνει το 95%</t>
  </si>
  <si>
    <t>το 8 εως 12 περιλαμβάνει το 68%</t>
  </si>
  <si>
    <t>Αρα αυτό που περισεύει είναι από 6 εως 8 και από 12 εως 14  για το 95%-68% = 27%</t>
  </si>
  <si>
    <t>Αυτό το 27% ισο-μοιράζεται στα 6 εως 8 (13,5%) και 12 εως 14  (13,5%)</t>
  </si>
  <si>
    <r>
      <t xml:space="preserve">Αρα </t>
    </r>
    <r>
      <rPr>
        <b/>
        <i/>
        <sz val="11"/>
        <color theme="1"/>
        <rFont val="Calibri"/>
        <family val="2"/>
        <charset val="161"/>
        <scheme val="minor"/>
      </rPr>
      <t xml:space="preserve">προσθέτουμε τα ποσοστά των διαστημάτων </t>
    </r>
    <r>
      <rPr>
        <sz val="11"/>
        <color theme="1"/>
        <rFont val="Calibri"/>
        <family val="2"/>
        <charset val="161"/>
        <scheme val="minor"/>
      </rPr>
      <t xml:space="preserve">6 εως 8 και 8 εως 12,  είναι: 68% + 13,5% = </t>
    </r>
    <r>
      <rPr>
        <b/>
        <sz val="11"/>
        <color theme="1"/>
        <rFont val="Calibri"/>
        <family val="2"/>
        <charset val="161"/>
        <scheme val="minor"/>
      </rPr>
      <t xml:space="preserve">81,5% </t>
    </r>
  </si>
  <si>
    <r>
      <rPr>
        <b/>
        <sz val="11"/>
        <color theme="1"/>
        <rFont val="Calibri"/>
        <family val="2"/>
        <charset val="161"/>
        <scheme val="minor"/>
      </rPr>
      <t>17</t>
    </r>
    <r>
      <rPr>
        <sz val="11"/>
        <color theme="1"/>
        <rFont val="Calibri"/>
        <family val="2"/>
        <charset val="161"/>
        <scheme val="minor"/>
      </rPr>
      <t>. Ο μέσος χρόνος που χρειάζονται οι μαθητές ενός σχολείου να πάνε το πρωί από τι σπίτι στο σχολείο είναι 10 λεπτά με τυπική αποκλιση 2 λεπτά.</t>
    </r>
  </si>
  <si>
    <t>σειρά δεδομένων 1</t>
  </si>
  <si>
    <t>σειρά δεδομένων 2</t>
  </si>
  <si>
    <t>σειρά δεδομένων 3</t>
  </si>
  <si>
    <t xml:space="preserve">Εάν η μέση ηλικία των αγοριών είναι 15,8 χρόνια να βρείτε τη μέση ηλικία των κοριτσιών </t>
  </si>
  <si>
    <t xml:space="preserve"> Σxj κοριτσιων =     Σxj όλων  -  Σxj αγοριων  </t>
  </si>
  <si>
    <t xml:space="preserve">X bar κοριτσιων =  Σxj κοριτσιων / 12 = </t>
  </si>
  <si>
    <t>X bar ολων =  Σxj / n</t>
  </si>
  <si>
    <t xml:space="preserve">  Σxj /30 =</t>
  </si>
  <si>
    <t>αρα   Σxj όλων = 30*15,4 =</t>
  </si>
  <si>
    <t xml:space="preserve"> 462 - 126,4 =</t>
  </si>
  <si>
    <t>X bar αγοριών =  Σxj αγοριων / 18 = 15,8</t>
  </si>
  <si>
    <t>αρα   Σxj αγοριων  = 18 * 15,8  =</t>
  </si>
  <si>
    <t xml:space="preserve">  177,6 / 12 = </t>
  </si>
  <si>
    <r>
      <rPr>
        <b/>
        <sz val="11"/>
        <color theme="1"/>
        <rFont val="Calibri"/>
        <family val="2"/>
        <charset val="161"/>
        <scheme val="minor"/>
      </rPr>
      <t>5</t>
    </r>
    <r>
      <rPr>
        <sz val="11"/>
        <color theme="1"/>
        <rFont val="Calibri"/>
        <family val="2"/>
        <charset val="161"/>
        <scheme val="minor"/>
      </rPr>
      <t xml:space="preserve">. Η μέση ηλικία 18 αγοριών και 12 κοριτσιών μιας τάξης είναι 15,4 χρόνια. </t>
    </r>
  </si>
  <si>
    <t>Ζητούνται:</t>
  </si>
  <si>
    <t xml:space="preserve">Η μέση τιμή,  η επικρατούσα τιμή  και η διάμεσος </t>
  </si>
  <si>
    <t>Τα Q1 kai Q3</t>
  </si>
  <si>
    <t>το ευρος, η τυπική απόκλιση και ο συντελεστής μεταβολής</t>
  </si>
  <si>
    <t>μετρητής</t>
  </si>
  <si>
    <t>δεδομένα</t>
  </si>
  <si>
    <t xml:space="preserve">Αρα Δ = (11 + 11) /2 = </t>
  </si>
  <si>
    <t xml:space="preserve"> = Q2 </t>
  </si>
  <si>
    <t xml:space="preserve">η διάμεσος Δ ορίζεται ως ο μέσος όρος των δυο κεντρικών τιμών </t>
  </si>
  <si>
    <t>ν = 10</t>
  </si>
  <si>
    <t>ν / 2 = 10 /2 = 5,5 θέση</t>
  </si>
  <si>
    <t>η θεση της διαμέσου</t>
  </si>
  <si>
    <r>
      <t xml:space="preserve">η επικρατούσα τιμή </t>
    </r>
    <r>
      <rPr>
        <b/>
        <sz val="11"/>
        <color theme="1"/>
        <rFont val="Calibri"/>
        <family val="2"/>
        <charset val="161"/>
        <scheme val="minor"/>
      </rPr>
      <t>Μ</t>
    </r>
    <r>
      <rPr>
        <sz val="11"/>
        <color theme="1"/>
        <rFont val="Calibri"/>
        <family val="2"/>
        <charset val="161"/>
        <scheme val="minor"/>
      </rPr>
      <t xml:space="preserve"> = συτη με τις περισσότερες παρατηρήσεις = 11</t>
    </r>
  </si>
  <si>
    <t xml:space="preserve">1ο τεταρτημόριο = το μισό του πρώτου μισού του δείγματος </t>
  </si>
  <si>
    <t>ν = 5 αρα είναι στη θέση (ν+1)/2  δηλ (5+1) / 2 = 3η θέση</t>
  </si>
  <si>
    <t>Q1 = 7</t>
  </si>
  <si>
    <t xml:space="preserve">3ο τεταρτημόριο = το μισό του δευτερου μισού του δείγματος </t>
  </si>
  <si>
    <t>Q3 =13</t>
  </si>
  <si>
    <t>το ευρος R = max - min = 15 - 3 = 12</t>
  </si>
  <si>
    <t xml:space="preserve"> Η μέση τιμή δηλ ο αρ, μέσος  Χ bar =   Σxj / ν =  100   / 10  =  10</t>
  </si>
  <si>
    <r>
      <t>x</t>
    </r>
    <r>
      <rPr>
        <b/>
        <u/>
        <vertAlign val="subscript"/>
        <sz val="12"/>
        <color theme="1"/>
        <rFont val="Calibri"/>
        <family val="2"/>
        <charset val="161"/>
        <scheme val="minor"/>
      </rPr>
      <t>j</t>
    </r>
    <r>
      <rPr>
        <b/>
        <u/>
        <sz val="12"/>
        <color theme="1"/>
        <rFont val="Calibri"/>
        <family val="2"/>
        <charset val="161"/>
        <scheme val="minor"/>
      </rPr>
      <t xml:space="preserve"> </t>
    </r>
  </si>
  <si>
    <r>
      <t>x</t>
    </r>
    <r>
      <rPr>
        <b/>
        <vertAlign val="subscript"/>
        <sz val="12"/>
        <color theme="1"/>
        <rFont val="Calibri"/>
        <family val="2"/>
        <charset val="161"/>
        <scheme val="minor"/>
      </rPr>
      <t>j</t>
    </r>
    <r>
      <rPr>
        <b/>
        <sz val="12"/>
        <color theme="1"/>
        <rFont val="Calibri"/>
        <family val="2"/>
        <charset val="161"/>
        <scheme val="minor"/>
      </rPr>
      <t xml:space="preserve">  - xbar</t>
    </r>
  </si>
  <si>
    <r>
      <t>(x</t>
    </r>
    <r>
      <rPr>
        <b/>
        <vertAlign val="subscript"/>
        <sz val="12"/>
        <color theme="1"/>
        <rFont val="Calibri"/>
        <family val="2"/>
        <charset val="161"/>
        <scheme val="minor"/>
      </rPr>
      <t>j</t>
    </r>
    <r>
      <rPr>
        <b/>
        <sz val="12"/>
        <color theme="1"/>
        <rFont val="Calibri"/>
        <family val="2"/>
        <charset val="161"/>
        <scheme val="minor"/>
      </rPr>
      <t xml:space="preserve">  - xbar) </t>
    </r>
    <r>
      <rPr>
        <b/>
        <vertAlign val="superscript"/>
        <sz val="12"/>
        <color theme="1"/>
        <rFont val="Calibri"/>
        <family val="2"/>
        <charset val="161"/>
        <scheme val="minor"/>
      </rPr>
      <t>2</t>
    </r>
  </si>
  <si>
    <r>
      <t>Σ(x</t>
    </r>
    <r>
      <rPr>
        <b/>
        <vertAlign val="subscript"/>
        <sz val="12"/>
        <color theme="1"/>
        <rFont val="Calibri"/>
        <family val="2"/>
        <charset val="161"/>
        <scheme val="minor"/>
      </rPr>
      <t>j</t>
    </r>
    <r>
      <rPr>
        <b/>
        <sz val="12"/>
        <color theme="1"/>
        <rFont val="Calibri"/>
        <family val="2"/>
        <charset val="161"/>
        <scheme val="minor"/>
      </rPr>
      <t xml:space="preserve">  - xbar) </t>
    </r>
    <r>
      <rPr>
        <b/>
        <vertAlign val="superscript"/>
        <sz val="12"/>
        <color theme="1"/>
        <rFont val="Calibri"/>
        <family val="2"/>
        <charset val="161"/>
        <scheme val="minor"/>
      </rPr>
      <t>2</t>
    </r>
  </si>
  <si>
    <r>
      <rPr>
        <b/>
        <sz val="12"/>
        <color theme="1"/>
        <rFont val="Calibri"/>
        <family val="2"/>
        <charset val="161"/>
        <scheme val="minor"/>
      </rPr>
      <t>σ</t>
    </r>
    <r>
      <rPr>
        <sz val="11"/>
        <color theme="1"/>
        <rFont val="Calibri"/>
        <family val="2"/>
        <charset val="161"/>
        <scheme val="minor"/>
      </rPr>
      <t xml:space="preserve"> η τυπική απόκλιση</t>
    </r>
  </si>
  <si>
    <r>
      <rPr>
        <b/>
        <sz val="12"/>
        <color theme="1"/>
        <rFont val="Calibri"/>
        <family val="2"/>
        <charset val="161"/>
        <scheme val="minor"/>
      </rPr>
      <t>σ</t>
    </r>
    <r>
      <rPr>
        <b/>
        <vertAlign val="superscript"/>
        <sz val="12"/>
        <color theme="1"/>
        <rFont val="Calibri"/>
        <family val="2"/>
        <charset val="161"/>
        <scheme val="minor"/>
      </rPr>
      <t>2</t>
    </r>
    <r>
      <rPr>
        <sz val="12"/>
        <color theme="1"/>
        <rFont val="Calibri"/>
        <family val="2"/>
        <charset val="161"/>
        <scheme val="minor"/>
      </rPr>
      <t xml:space="preserve">  Διακύμανση</t>
    </r>
  </si>
  <si>
    <t>υπολογισμός διακυμανσης</t>
  </si>
  <si>
    <t>υπολογισμός τεταρτημορίων</t>
  </si>
  <si>
    <t xml:space="preserve">ο συντελεστής μεταβλητότητας σ / Χ bar  = </t>
  </si>
  <si>
    <t>η 38,7 %</t>
  </si>
  <si>
    <t>σχετικά μεγάλη διασπορά των δεδομένων γύρο από τον μέσο</t>
  </si>
  <si>
    <t>η τετραγωνική ρίζα της διακύμανσης</t>
  </si>
  <si>
    <r>
      <rPr>
        <b/>
        <sz val="11"/>
        <color theme="1"/>
        <rFont val="Calibri"/>
        <family val="2"/>
        <charset val="161"/>
        <scheme val="minor"/>
      </rPr>
      <t>15.</t>
    </r>
    <r>
      <rPr>
        <sz val="11"/>
        <color theme="1"/>
        <rFont val="Calibri"/>
        <family val="2"/>
        <charset val="161"/>
        <scheme val="minor"/>
      </rPr>
      <t xml:space="preserve">  Η βαθμολογία 10 μαθητών σε ένα διαγώνισμα ηταν </t>
    </r>
  </si>
  <si>
    <t>19. Να υπολογίσετε τη διακυμανση και την τυπική απόκλιση για κάθε μια από τις παρακάτω λίστες δεδομένων.</t>
  </si>
  <si>
    <t>Συγκρίνοντας τα δεδομένα και τα αποτελέσματα τι συμπεράσματα βγάζετε</t>
  </si>
  <si>
    <t>δεδομένα α)</t>
  </si>
  <si>
    <t>Σ</t>
  </si>
  <si>
    <t>Ο μέσος Χ Bar =</t>
  </si>
  <si>
    <r>
      <t>Σ(x</t>
    </r>
    <r>
      <rPr>
        <b/>
        <vertAlign val="subscript"/>
        <sz val="12"/>
        <color theme="1"/>
        <rFont val="Calibri"/>
        <family val="2"/>
        <charset val="161"/>
        <scheme val="minor"/>
      </rPr>
      <t>j</t>
    </r>
    <r>
      <rPr>
        <b/>
        <sz val="12"/>
        <color theme="1"/>
        <rFont val="Calibri"/>
        <family val="2"/>
        <charset val="161"/>
        <scheme val="minor"/>
      </rPr>
      <t xml:space="preserve">  - xbar) </t>
    </r>
    <r>
      <rPr>
        <b/>
        <vertAlign val="superscript"/>
        <sz val="12"/>
        <color theme="1"/>
        <rFont val="Calibri"/>
        <family val="2"/>
        <charset val="161"/>
        <scheme val="minor"/>
      </rPr>
      <t xml:space="preserve">2 </t>
    </r>
    <r>
      <rPr>
        <b/>
        <sz val="12"/>
        <color theme="1"/>
        <rFont val="Calibri"/>
        <family val="2"/>
        <charset val="161"/>
        <scheme val="minor"/>
      </rPr>
      <t>/</t>
    </r>
    <r>
      <rPr>
        <b/>
        <vertAlign val="superscript"/>
        <sz val="12"/>
        <color theme="1"/>
        <rFont val="Calibri"/>
        <family val="2"/>
        <charset val="161"/>
        <scheme val="minor"/>
      </rPr>
      <t xml:space="preserve"> </t>
    </r>
    <r>
      <rPr>
        <b/>
        <sz val="12"/>
        <color theme="1"/>
        <rFont val="Calibri"/>
        <family val="2"/>
        <charset val="161"/>
        <scheme val="minor"/>
      </rPr>
      <t>ν</t>
    </r>
  </si>
  <si>
    <t xml:space="preserve">  η   50 %</t>
  </si>
  <si>
    <t xml:space="preserve">  η  22 %</t>
  </si>
  <si>
    <t>δεδομένα γ)</t>
  </si>
  <si>
    <t>δεδομένα β)</t>
  </si>
  <si>
    <t>δεδομένα δ)</t>
  </si>
  <si>
    <t>α) πλήθος πωλητών</t>
  </si>
  <si>
    <t>β) Πάνω από 5 χιλάδες</t>
  </si>
  <si>
    <t>γ ) βρίσκεται στο διάστημα από 4 εως 6 χιλ ευρώ</t>
  </si>
  <si>
    <t xml:space="preserve"> 0   -   2</t>
  </si>
  <si>
    <t xml:space="preserve"> 2   -   4</t>
  </si>
  <si>
    <t xml:space="preserve"> 4   -   6</t>
  </si>
  <si>
    <t xml:space="preserve"> 8   -   10</t>
  </si>
  <si>
    <t xml:space="preserve"> 10  -   12</t>
  </si>
  <si>
    <t xml:space="preserve"> 12   -   14</t>
  </si>
  <si>
    <t xml:space="preserve"> 6   -   8</t>
  </si>
  <si>
    <t>διαστηματα πωλ</t>
  </si>
  <si>
    <t>σε χιλιάδες ευρώ</t>
  </si>
  <si>
    <t>Πίνακας Συχνοτήτων</t>
  </si>
  <si>
    <t>πλήθος πωλ</t>
  </si>
  <si>
    <t>Μέση Τιμή</t>
  </si>
  <si>
    <t>Διαστηματος</t>
  </si>
  <si>
    <t>Σ =</t>
  </si>
  <si>
    <t>Μέση τιμή * Συχνότητα</t>
  </si>
  <si>
    <t xml:space="preserve">Μέση τιμή  Χ bar = </t>
  </si>
  <si>
    <t xml:space="preserve">Αυτή είναι η μέση τιμή πωλήσεων ανα πωλητή </t>
  </si>
  <si>
    <t>Ενας αγρότης σημείωσε τον αριθμό των αυγών που συγκέντρωσε σε μια περίοδο 150 ημερών</t>
  </si>
  <si>
    <t>Η κατανομή είναι η ακόλουθη</t>
  </si>
  <si>
    <t>Αριθμός αυγών</t>
  </si>
  <si>
    <t xml:space="preserve"> ευρύματα ανα ημέρα</t>
  </si>
  <si>
    <t>Αρ. αβγων</t>
  </si>
  <si>
    <t>Λήψεις / ημέρα</t>
  </si>
  <si>
    <t xml:space="preserve">ν = </t>
  </si>
  <si>
    <r>
      <t>x</t>
    </r>
    <r>
      <rPr>
        <vertAlign val="subscript"/>
        <sz val="12"/>
        <color theme="1"/>
        <rFont val="Calibri"/>
        <family val="2"/>
        <charset val="161"/>
        <scheme val="minor"/>
      </rPr>
      <t>j</t>
    </r>
  </si>
  <si>
    <t>Να βρεθούν</t>
  </si>
  <si>
    <t xml:space="preserve">διάμεσος  </t>
  </si>
  <si>
    <t>Επικρατούσα τιμή του αριθμού των αυγών που συλλέχθηκαν ανα ημέρα</t>
  </si>
  <si>
    <t>μέση τιμή</t>
  </si>
  <si>
    <t>να σχεδιαστεί το διάγραμμα συχνοτήτων και να σχολιαστεί η μορ΄φη του</t>
  </si>
  <si>
    <t>αυτή με την μαγαλύτερη συχνότητα που είναι 35</t>
  </si>
  <si>
    <r>
      <t>Σ χ</t>
    </r>
    <r>
      <rPr>
        <vertAlign val="subscript"/>
        <sz val="11"/>
        <color theme="1"/>
        <rFont val="Calibri"/>
        <family val="2"/>
        <charset val="161"/>
        <scheme val="minor"/>
      </rPr>
      <t>j</t>
    </r>
    <r>
      <rPr>
        <sz val="11"/>
        <color theme="1"/>
        <rFont val="Calibri"/>
        <family val="2"/>
        <charset val="161"/>
        <scheme val="minor"/>
      </rPr>
      <t xml:space="preserve">  ν</t>
    </r>
    <r>
      <rPr>
        <vertAlign val="subscript"/>
        <sz val="11"/>
        <color theme="1"/>
        <rFont val="Calibri"/>
        <family val="2"/>
        <charset val="161"/>
        <scheme val="minor"/>
      </rPr>
      <t>j</t>
    </r>
  </si>
  <si>
    <t>Συχνότητα * αρ Αυγών</t>
  </si>
  <si>
    <t xml:space="preserve">Αρα μέση τιμή = 3291/150 = </t>
  </si>
  <si>
    <t>Αθροιστ Κατανομή</t>
  </si>
  <si>
    <r>
      <t xml:space="preserve"> = φορές που συλλέχθηκαν </t>
    </r>
    <r>
      <rPr>
        <b/>
        <i/>
        <u/>
        <sz val="10"/>
        <color theme="1"/>
        <rFont val="Calibri"/>
        <family val="2"/>
        <charset val="161"/>
        <scheme val="minor"/>
      </rPr>
      <t>εως</t>
    </r>
    <r>
      <rPr>
        <i/>
        <sz val="10"/>
        <color theme="1"/>
        <rFont val="Calibri"/>
        <family val="2"/>
        <charset val="161"/>
        <scheme val="minor"/>
      </rPr>
      <t xml:space="preserve"> 15 αυγά</t>
    </r>
  </si>
  <si>
    <r>
      <t xml:space="preserve"> = φορές που συλλέχθηκαν </t>
    </r>
    <r>
      <rPr>
        <b/>
        <i/>
        <u/>
        <sz val="10"/>
        <color theme="1"/>
        <rFont val="Calibri"/>
        <family val="2"/>
        <charset val="161"/>
        <scheme val="minor"/>
      </rPr>
      <t>εως</t>
    </r>
    <r>
      <rPr>
        <i/>
        <sz val="10"/>
        <color theme="1"/>
        <rFont val="Calibri"/>
        <family val="2"/>
        <charset val="161"/>
        <scheme val="minor"/>
      </rPr>
      <t xml:space="preserve"> 16 αυγά</t>
    </r>
  </si>
  <si>
    <r>
      <t xml:space="preserve"> = φορές που συλλέχθηκαν </t>
    </r>
    <r>
      <rPr>
        <b/>
        <i/>
        <u/>
        <sz val="10"/>
        <color theme="1"/>
        <rFont val="Calibri"/>
        <family val="2"/>
        <charset val="161"/>
        <scheme val="minor"/>
      </rPr>
      <t>εως</t>
    </r>
    <r>
      <rPr>
        <i/>
        <sz val="10"/>
        <color theme="1"/>
        <rFont val="Calibri"/>
        <family val="2"/>
        <charset val="161"/>
        <scheme val="minor"/>
      </rPr>
      <t xml:space="preserve"> 17 αυγά</t>
    </r>
  </si>
  <si>
    <r>
      <t xml:space="preserve"> = φορές που συλλέχθηκαν </t>
    </r>
    <r>
      <rPr>
        <b/>
        <i/>
        <u/>
        <sz val="10"/>
        <color theme="1"/>
        <rFont val="Calibri"/>
        <family val="2"/>
        <charset val="161"/>
        <scheme val="minor"/>
      </rPr>
      <t>εως</t>
    </r>
    <r>
      <rPr>
        <i/>
        <sz val="10"/>
        <color theme="1"/>
        <rFont val="Calibri"/>
        <family val="2"/>
        <charset val="161"/>
        <scheme val="minor"/>
      </rPr>
      <t xml:space="preserve"> 18 αυγά</t>
    </r>
  </si>
  <si>
    <r>
      <t xml:space="preserve"> = φορές που συλλέχθηκαν </t>
    </r>
    <r>
      <rPr>
        <b/>
        <i/>
        <u/>
        <sz val="10"/>
        <color theme="1"/>
        <rFont val="Calibri"/>
        <family val="2"/>
        <charset val="161"/>
        <scheme val="minor"/>
      </rPr>
      <t>εως</t>
    </r>
    <r>
      <rPr>
        <i/>
        <sz val="10"/>
        <color theme="1"/>
        <rFont val="Calibri"/>
        <family val="2"/>
        <charset val="161"/>
        <scheme val="minor"/>
      </rPr>
      <t xml:space="preserve"> 19 αυγά</t>
    </r>
  </si>
  <si>
    <r>
      <t xml:space="preserve"> = φορές που συλλέχθηκαν </t>
    </r>
    <r>
      <rPr>
        <b/>
        <i/>
        <u/>
        <sz val="10"/>
        <color theme="1"/>
        <rFont val="Calibri"/>
        <family val="2"/>
        <charset val="161"/>
        <scheme val="minor"/>
      </rPr>
      <t>εως</t>
    </r>
    <r>
      <rPr>
        <i/>
        <sz val="10"/>
        <color theme="1"/>
        <rFont val="Calibri"/>
        <family val="2"/>
        <charset val="161"/>
        <scheme val="minor"/>
      </rPr>
      <t xml:space="preserve"> 20 αυγά</t>
    </r>
  </si>
  <si>
    <r>
      <t xml:space="preserve"> = φορές που συλλέχθηκαν </t>
    </r>
    <r>
      <rPr>
        <b/>
        <i/>
        <u/>
        <sz val="10"/>
        <color theme="1"/>
        <rFont val="Calibri"/>
        <family val="2"/>
        <charset val="161"/>
        <scheme val="minor"/>
      </rPr>
      <t>εως</t>
    </r>
    <r>
      <rPr>
        <i/>
        <sz val="10"/>
        <color theme="1"/>
        <rFont val="Calibri"/>
        <family val="2"/>
        <charset val="161"/>
        <scheme val="minor"/>
      </rPr>
      <t xml:space="preserve"> 21 αυγά</t>
    </r>
  </si>
  <si>
    <r>
      <t xml:space="preserve"> = φορές που συλλέχθηκαν </t>
    </r>
    <r>
      <rPr>
        <b/>
        <i/>
        <u/>
        <sz val="10"/>
        <color theme="1"/>
        <rFont val="Calibri"/>
        <family val="2"/>
        <charset val="161"/>
        <scheme val="minor"/>
      </rPr>
      <t>εως</t>
    </r>
    <r>
      <rPr>
        <i/>
        <sz val="10"/>
        <color theme="1"/>
        <rFont val="Calibri"/>
        <family val="2"/>
        <charset val="161"/>
        <scheme val="minor"/>
      </rPr>
      <t xml:space="preserve"> 22 αυγά</t>
    </r>
  </si>
  <si>
    <r>
      <t xml:space="preserve"> = φορές που συλλέχθηκαν </t>
    </r>
    <r>
      <rPr>
        <b/>
        <i/>
        <u/>
        <sz val="10"/>
        <color theme="1"/>
        <rFont val="Calibri"/>
        <family val="2"/>
        <charset val="161"/>
        <scheme val="minor"/>
      </rPr>
      <t>εω ς</t>
    </r>
    <r>
      <rPr>
        <i/>
        <sz val="10"/>
        <color theme="1"/>
        <rFont val="Calibri"/>
        <family val="2"/>
        <charset val="161"/>
        <scheme val="minor"/>
      </rPr>
      <t>23 αυγά</t>
    </r>
  </si>
  <si>
    <r>
      <t xml:space="preserve"> = φορές που συλλέχθηκαν </t>
    </r>
    <r>
      <rPr>
        <b/>
        <i/>
        <u/>
        <sz val="10"/>
        <color theme="1"/>
        <rFont val="Calibri"/>
        <family val="2"/>
        <charset val="161"/>
        <scheme val="minor"/>
      </rPr>
      <t>εως</t>
    </r>
    <r>
      <rPr>
        <i/>
        <sz val="10"/>
        <color theme="1"/>
        <rFont val="Calibri"/>
        <family val="2"/>
        <charset val="161"/>
        <scheme val="minor"/>
      </rPr>
      <t xml:space="preserve"> 24 αυγά</t>
    </r>
  </si>
  <si>
    <r>
      <t xml:space="preserve"> = φορές που συλλέχθηκαν </t>
    </r>
    <r>
      <rPr>
        <b/>
        <i/>
        <u/>
        <sz val="10"/>
        <color theme="1"/>
        <rFont val="Calibri"/>
        <family val="2"/>
        <charset val="161"/>
        <scheme val="minor"/>
      </rPr>
      <t>εως</t>
    </r>
    <r>
      <rPr>
        <i/>
        <sz val="10"/>
        <color theme="1"/>
        <rFont val="Calibri"/>
        <family val="2"/>
        <charset val="161"/>
        <scheme val="minor"/>
      </rPr>
      <t xml:space="preserve"> 25 αυγά</t>
    </r>
  </si>
  <si>
    <t>ν = 150</t>
  </si>
  <si>
    <r>
      <t xml:space="preserve">η θέση της διαμέσου βρίσκεται (ν +1) /2 = (150+1) /2 = </t>
    </r>
    <r>
      <rPr>
        <b/>
        <i/>
        <sz val="11"/>
        <color rgb="FF002060"/>
        <rFont val="Calibri"/>
        <family val="2"/>
        <charset val="161"/>
        <scheme val="minor"/>
      </rPr>
      <t>75,5</t>
    </r>
  </si>
  <si>
    <t>η 75 θέση είναι 22 αυγά και η 76 θέση είναι 23 αυγά</t>
  </si>
  <si>
    <r>
      <t>Αρα η διάμεσος Δ = (22 + 23)  / 2  =</t>
    </r>
    <r>
      <rPr>
        <b/>
        <i/>
        <sz val="11"/>
        <color rgb="FF002060"/>
        <rFont val="Calibri"/>
        <family val="2"/>
        <charset val="161"/>
        <scheme val="minor"/>
      </rPr>
      <t xml:space="preserve"> 22,5</t>
    </r>
  </si>
  <si>
    <r>
      <t xml:space="preserve">Η επικρατούσα τιμή είναι </t>
    </r>
    <r>
      <rPr>
        <b/>
        <i/>
        <sz val="11"/>
        <color theme="1"/>
        <rFont val="Calibri"/>
        <family val="2"/>
        <charset val="161"/>
        <scheme val="minor"/>
      </rPr>
      <t>Μ = 23  (κορυφή)</t>
    </r>
  </si>
  <si>
    <t>συντελεστής ασυμμετρίας του Pearson</t>
  </si>
  <si>
    <t>σ = 2,179</t>
  </si>
  <si>
    <t>(Μέσος - κορυφή) / σ</t>
  </si>
  <si>
    <r>
      <t xml:space="preserve">Η μέση τιμή = 141/10 = </t>
    </r>
    <r>
      <rPr>
        <b/>
        <sz val="11"/>
        <color theme="1"/>
        <rFont val="Calibri"/>
        <family val="2"/>
        <charset val="161"/>
        <scheme val="minor"/>
      </rPr>
      <t>14,1</t>
    </r>
  </si>
  <si>
    <t>Τιμές βιβλίων</t>
  </si>
  <si>
    <r>
      <t xml:space="preserve">Η μέση τιμή = 166,8/10 = </t>
    </r>
    <r>
      <rPr>
        <b/>
        <sz val="11"/>
        <color theme="1"/>
        <rFont val="Calibri"/>
        <family val="2"/>
        <charset val="161"/>
        <scheme val="minor"/>
      </rPr>
      <t>16,68</t>
    </r>
  </si>
  <si>
    <r>
      <t xml:space="preserve">Η διάμεσος  = (12 + 15)/2 = 27/2 = </t>
    </r>
    <r>
      <rPr>
        <b/>
        <sz val="11"/>
        <color theme="1"/>
        <rFont val="Calibri"/>
        <family val="2"/>
        <charset val="161"/>
        <scheme val="minor"/>
      </rPr>
      <t>13,5</t>
    </r>
  </si>
  <si>
    <t>αυτες με την μαγαλύτερη συχνότητα που είναι 2</t>
  </si>
  <si>
    <r>
      <t xml:space="preserve">Η διάμεσος  = (14,16 + 17,7)/2 = 31,86/2 = </t>
    </r>
    <r>
      <rPr>
        <b/>
        <sz val="11"/>
        <color theme="1"/>
        <rFont val="Calibri"/>
        <family val="2"/>
        <charset val="161"/>
        <scheme val="minor"/>
      </rPr>
      <t>15,93</t>
    </r>
  </si>
  <si>
    <r>
      <t xml:space="preserve">Η επικρατούσα τιμή είναι τρεις </t>
    </r>
    <r>
      <rPr>
        <b/>
        <i/>
        <sz val="11"/>
        <color theme="1"/>
        <rFont val="Calibri"/>
        <family val="2"/>
        <charset val="161"/>
        <scheme val="minor"/>
      </rPr>
      <t>Μ = 18 και Μ = 9 και Μ = 6</t>
    </r>
  </si>
  <si>
    <r>
      <t xml:space="preserve">Η επικρατούσα τιμή είναι τρεις </t>
    </r>
    <r>
      <rPr>
        <b/>
        <i/>
        <sz val="11"/>
        <color theme="1"/>
        <rFont val="Calibri"/>
        <family val="2"/>
        <charset val="161"/>
        <scheme val="minor"/>
      </rPr>
      <t xml:space="preserve">Μ = 21,24 και Μ = 10,62 Μ = 7,08 </t>
    </r>
  </si>
  <si>
    <t>Τιμές βιβλίων με ΦΠΑ 18%</t>
  </si>
  <si>
    <t>ΟΜΑΔΑ Β</t>
  </si>
  <si>
    <t xml:space="preserve">3.   Ενας μαθητής αγόρασε 10 βιβλία που κόστιαν χωρίς ΦΠΑ </t>
  </si>
  <si>
    <t>Μέση  τιμή</t>
  </si>
  <si>
    <t>Δια΄μεση</t>
  </si>
  <si>
    <t>επικρατούσα</t>
  </si>
  <si>
    <t>α</t>
  </si>
  <si>
    <t>β</t>
  </si>
  <si>
    <t>γ</t>
  </si>
  <si>
    <t xml:space="preserve">Αν στις τιμές προσθε'σουμε ΦΠΑ 18% πως μεταβάλλονται οι απαντήσεις </t>
  </si>
  <si>
    <t>αυξάνονται κατά 18%</t>
  </si>
  <si>
    <r>
      <t>x</t>
    </r>
    <r>
      <rPr>
        <vertAlign val="subscript"/>
        <sz val="14"/>
        <color theme="1"/>
        <rFont val="Calibri"/>
        <family val="2"/>
        <charset val="161"/>
        <scheme val="minor"/>
      </rPr>
      <t>j   :</t>
    </r>
  </si>
  <si>
    <t>JAN</t>
  </si>
  <si>
    <t>FEB</t>
  </si>
  <si>
    <t>MAR</t>
  </si>
  <si>
    <t>APR</t>
  </si>
  <si>
    <t>MAY</t>
  </si>
  <si>
    <t>JUN</t>
  </si>
  <si>
    <t>JUL</t>
  </si>
  <si>
    <t>AUG</t>
  </si>
  <si>
    <t>Make</t>
  </si>
  <si>
    <t>YTD</t>
  </si>
  <si>
    <t>TOYOTA</t>
  </si>
  <si>
    <t xml:space="preserve"> PEUGEOT</t>
  </si>
  <si>
    <t xml:space="preserve"> VOLKSWAGEN</t>
  </si>
  <si>
    <t>NISSAN</t>
  </si>
  <si>
    <t xml:space="preserve"> SUZUKI</t>
  </si>
  <si>
    <t xml:space="preserve"> SKODA</t>
  </si>
  <si>
    <t xml:space="preserve"> OPEL</t>
  </si>
  <si>
    <t xml:space="preserve"> HYUNDAI</t>
  </si>
  <si>
    <t xml:space="preserve"> BMW</t>
  </si>
  <si>
    <t xml:space="preserve"> AUDI</t>
  </si>
  <si>
    <t xml:space="preserve"> RENAULT</t>
  </si>
  <si>
    <t xml:space="preserve"> FORD</t>
  </si>
  <si>
    <t>KIA MOTORS</t>
  </si>
  <si>
    <t>CITROEN</t>
  </si>
  <si>
    <t>MERCEDES</t>
  </si>
  <si>
    <t>FIAT</t>
  </si>
  <si>
    <t>SEAT</t>
  </si>
  <si>
    <t>MINI</t>
  </si>
  <si>
    <t>DACIA</t>
  </si>
  <si>
    <t>VOLVO</t>
  </si>
  <si>
    <t>JEEP</t>
  </si>
  <si>
    <t>LAND ROVER</t>
  </si>
  <si>
    <t xml:space="preserve">MITSUBISHI </t>
  </si>
  <si>
    <t xml:space="preserve">HONDA </t>
  </si>
  <si>
    <t>ALFA ROMEO</t>
  </si>
  <si>
    <t>MAZDA</t>
  </si>
  <si>
    <t>PORCHE</t>
  </si>
  <si>
    <t>LEXUS</t>
  </si>
  <si>
    <t>JAGUAR</t>
  </si>
  <si>
    <t>SUBARU</t>
  </si>
  <si>
    <t>ABARTH</t>
  </si>
  <si>
    <t>SMART</t>
  </si>
  <si>
    <t>RESLA</t>
  </si>
  <si>
    <t>BENTLEY</t>
  </si>
  <si>
    <t>CEVROLET</t>
  </si>
  <si>
    <t xml:space="preserve">Χ = 2 / (1 /5 ) + (1 / 4) </t>
  </si>
  <si>
    <t>Α)</t>
  </si>
  <si>
    <t>Β)</t>
  </si>
  <si>
    <t>2. Αν ένα τρακτέρ Α οργώνει ένα χωράφι σε 5 ημέρες, ένα τρακτέρ Β σε 8 ημέρες και ένα τρακτέρ Γ σε 4 ημέρες να βρεθεί ο χρόνος που απαιτείται για να οργωθεί το χωράφι : (α) από τα τρακτέρ Α και Γ (β) από τα τρακτέρ Α, Β και Γ.</t>
  </si>
  <si>
    <t>ΑΡΜΟΝΙΚΟΣ ΜΕΣΟΣ</t>
  </si>
  <si>
    <t xml:space="preserve">ημερες </t>
  </si>
  <si>
    <t>λίτρα ανα λεπτό</t>
  </si>
  <si>
    <t>λεπτά</t>
  </si>
  <si>
    <t>ωρες</t>
  </si>
  <si>
    <t xml:space="preserve">1. Αν μία αντλία με ρεύμα αντλεί από μία δεξαμενή μεγέθους 10.000 λίτρα, νερό με ρυθμό 30 λίτρα/λεπτό ενώ μία αντλία με μπαταρία αντλεί νερό με ρυθμό 50 λίτρα/λεπτό να βρεθεί σε πόσο χρόνο μπορούν και οι δύο αντλίες να αδειάσουν τη δεξαμενή </t>
  </si>
  <si>
    <t xml:space="preserve"> 30 λίτρα / λεπτο + 50 λίτρα / λεπτό  =</t>
  </si>
  <si>
    <t>με αυτό το ρυθμό η αντλίες αδειάζουν την δεξαμενή σε 10000 / 80</t>
  </si>
  <si>
    <t xml:space="preserve">1. Μία μετοχή κερδίζει τον πρώτο χρόνο 10%, χάνει το δεύτερο χρόνο 5% και κερδίζει τον τρίτο χρόνο 15%.  Να βρεθεί η συνολική απόδοση της μετοχής στο διάστημα των τριών ετών. </t>
  </si>
  <si>
    <t>ΓΕΩΜΕΤΡΙΚΟ ΜΕΣΟ</t>
  </si>
  <si>
    <t xml:space="preserve">Γινόμενο των 3 ετήσιων αυξήσεων </t>
  </si>
  <si>
    <t>(1,1*0,95*1,15) =</t>
  </si>
  <si>
    <t>Η δύναμη είναι =</t>
  </si>
  <si>
    <t>και η ρίζα τρίτης δύναμης είναι:</t>
  </si>
  <si>
    <t xml:space="preserve">δηλαδή το κάθε 1 Ευρώ θα κερδίσει € 0,063 δηλαδή 6,3 λεπτά </t>
  </si>
  <si>
    <t>2. Στους υπαλλήλους μίας επιχείρησης δόθηκε αύξηση μισθού 9% τον πρώτο χρόνο και 5% στον δεύτερο χρόνο. Ποια ήταν η μέση αύξηση του μισθού στο διάστημα των δύο ετών;</t>
  </si>
  <si>
    <t xml:space="preserve">Γινόμενο των 2 ετήσιων αυξήσεων </t>
  </si>
  <si>
    <t>(1,09*1,05) =</t>
  </si>
  <si>
    <t>Εδώ εφαρμόζεται απλώς η τετραγωνική ρίζα:</t>
  </si>
  <si>
    <t>η μέση αύξηση είναι 6,9 %</t>
  </si>
  <si>
    <t>Χ = 3 / (1 /5 ) + (1 / 8) + ( 1/4 )</t>
  </si>
  <si>
    <t>η σειρά 3 εχει την μικρότερη διασπορά</t>
  </si>
  <si>
    <t>η σειρά 1 εχει την μεγαλύτερη διασπορά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</si>
</sst>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2" x14ac:knownFonts="1">
    <font>
      <sz val="11"/>
      <color theme="1"/>
      <name val="Calibri"/>
      <family val="2"/>
      <charset val="161"/>
      <scheme val="minor"/>
    </font>
    <font>
      <sz val="12"/>
      <color rgb="FF000000"/>
      <name val="Calibri"/>
      <family val="2"/>
      <charset val="161"/>
    </font>
    <font>
      <i/>
      <sz val="12"/>
      <color rgb="FF000000"/>
      <name val="Calibri"/>
      <family val="2"/>
      <charset val="161"/>
    </font>
    <font>
      <b/>
      <sz val="12"/>
      <color rgb="FF000000"/>
      <name val="Calibri"/>
      <family val="2"/>
      <charset val="161"/>
    </font>
    <font>
      <sz val="14"/>
      <color theme="1"/>
      <name val="Calibri"/>
      <family val="2"/>
      <charset val="161"/>
      <scheme val="minor"/>
    </font>
    <font>
      <b/>
      <u/>
      <sz val="11"/>
      <color theme="1"/>
      <name val="Calibri"/>
      <family val="2"/>
      <charset val="161"/>
      <scheme val="minor"/>
    </font>
    <font>
      <sz val="10"/>
      <color theme="1"/>
      <name val="Calibri"/>
      <family val="2"/>
      <charset val="161"/>
      <scheme val="minor"/>
    </font>
    <font>
      <b/>
      <sz val="12"/>
      <color theme="1"/>
      <name val="Calibri"/>
      <family val="2"/>
      <charset val="161"/>
      <scheme val="minor"/>
    </font>
    <font>
      <sz val="12"/>
      <color theme="1"/>
      <name val="Calibri"/>
      <family val="2"/>
      <charset val="161"/>
      <scheme val="minor"/>
    </font>
    <font>
      <i/>
      <sz val="14"/>
      <color theme="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b/>
      <i/>
      <sz val="11"/>
      <color theme="1"/>
      <name val="Calibri"/>
      <family val="2"/>
      <charset val="161"/>
      <scheme val="minor"/>
    </font>
    <font>
      <sz val="9"/>
      <color theme="1"/>
      <name val="Calibri"/>
      <family val="2"/>
      <charset val="161"/>
      <scheme val="minor"/>
    </font>
    <font>
      <vertAlign val="subscript"/>
      <sz val="11"/>
      <color theme="1"/>
      <name val="Calibri"/>
      <family val="2"/>
      <charset val="161"/>
      <scheme val="minor"/>
    </font>
    <font>
      <b/>
      <u/>
      <sz val="12"/>
      <color theme="1"/>
      <name val="Calibri"/>
      <family val="2"/>
      <charset val="161"/>
      <scheme val="minor"/>
    </font>
    <font>
      <i/>
      <sz val="10"/>
      <color theme="1"/>
      <name val="Calibri"/>
      <family val="2"/>
      <charset val="161"/>
      <scheme val="minor"/>
    </font>
    <font>
      <i/>
      <sz val="11"/>
      <color theme="1"/>
      <name val="Calibri"/>
      <family val="2"/>
      <charset val="161"/>
      <scheme val="minor"/>
    </font>
    <font>
      <i/>
      <sz val="10"/>
      <color theme="3"/>
      <name val="Calibri"/>
      <family val="2"/>
      <charset val="161"/>
      <scheme val="minor"/>
    </font>
    <font>
      <b/>
      <i/>
      <sz val="11"/>
      <color theme="3"/>
      <name val="Calibri"/>
      <family val="2"/>
      <charset val="161"/>
      <scheme val="minor"/>
    </font>
    <font>
      <vertAlign val="subscript"/>
      <sz val="14"/>
      <color theme="1"/>
      <name val="Calibri"/>
      <family val="2"/>
      <charset val="161"/>
      <scheme val="minor"/>
    </font>
    <font>
      <b/>
      <u/>
      <vertAlign val="subscript"/>
      <sz val="12"/>
      <color theme="1"/>
      <name val="Calibri"/>
      <family val="2"/>
      <charset val="161"/>
      <scheme val="minor"/>
    </font>
    <font>
      <b/>
      <vertAlign val="subscript"/>
      <sz val="12"/>
      <color theme="1"/>
      <name val="Calibri"/>
      <family val="2"/>
      <charset val="161"/>
      <scheme val="minor"/>
    </font>
    <font>
      <b/>
      <vertAlign val="superscript"/>
      <sz val="12"/>
      <color theme="1"/>
      <name val="Calibri"/>
      <family val="2"/>
      <charset val="161"/>
      <scheme val="minor"/>
    </font>
    <font>
      <b/>
      <sz val="11"/>
      <name val="Calibri"/>
      <family val="2"/>
      <charset val="161"/>
      <scheme val="minor"/>
    </font>
    <font>
      <u/>
      <sz val="11"/>
      <color theme="1"/>
      <name val="Calibri"/>
      <family val="2"/>
      <charset val="161"/>
      <scheme val="minor"/>
    </font>
    <font>
      <i/>
      <sz val="11"/>
      <color rgb="FF002060"/>
      <name val="Calibri"/>
      <family val="2"/>
      <charset val="161"/>
      <scheme val="minor"/>
    </font>
    <font>
      <sz val="11"/>
      <color rgb="FF002060"/>
      <name val="Calibri"/>
      <family val="2"/>
      <charset val="161"/>
      <scheme val="minor"/>
    </font>
    <font>
      <i/>
      <sz val="9"/>
      <color theme="3"/>
      <name val="Calibri"/>
      <family val="2"/>
      <charset val="161"/>
      <scheme val="minor"/>
    </font>
    <font>
      <b/>
      <sz val="11"/>
      <color rgb="FF002060"/>
      <name val="Calibri"/>
      <family val="2"/>
      <charset val="161"/>
      <scheme val="minor"/>
    </font>
    <font>
      <vertAlign val="subscript"/>
      <sz val="12"/>
      <color theme="1"/>
      <name val="Calibri"/>
      <family val="2"/>
      <charset val="161"/>
      <scheme val="minor"/>
    </font>
    <font>
      <b/>
      <i/>
      <u/>
      <sz val="10"/>
      <color theme="1"/>
      <name val="Calibri"/>
      <family val="2"/>
      <charset val="161"/>
      <scheme val="minor"/>
    </font>
    <font>
      <b/>
      <i/>
      <sz val="11"/>
      <color rgb="FF002060"/>
      <name val="Calibri"/>
      <family val="2"/>
      <charset val="161"/>
      <scheme val="minor"/>
    </font>
    <font>
      <i/>
      <u/>
      <sz val="11"/>
      <color theme="1"/>
      <name val="Calibri"/>
      <family val="2"/>
      <charset val="161"/>
      <scheme val="minor"/>
    </font>
    <font>
      <sz val="8"/>
      <color theme="1"/>
      <name val="Arial"/>
      <family val="2"/>
      <charset val="161"/>
    </font>
    <font>
      <sz val="7"/>
      <color theme="1"/>
      <name val="Arial"/>
      <family val="2"/>
      <charset val="161"/>
    </font>
    <font>
      <sz val="9"/>
      <color theme="1"/>
      <name val="Arial"/>
      <family val="2"/>
      <charset val="161"/>
    </font>
    <font>
      <sz val="8.5"/>
      <color theme="1"/>
      <name val="Arial"/>
      <family val="2"/>
      <charset val="161"/>
    </font>
    <font>
      <sz val="10.5"/>
      <color theme="1"/>
      <name val="Arial"/>
      <family val="2"/>
      <charset val="161"/>
    </font>
    <font>
      <sz val="10"/>
      <color theme="1"/>
      <name val="Arial"/>
      <family val="2"/>
      <charset val="161"/>
    </font>
    <font>
      <sz val="11"/>
      <color theme="1"/>
      <name val="Arial"/>
      <family val="2"/>
      <charset val="161"/>
    </font>
    <font>
      <b/>
      <sz val="14"/>
      <color theme="1"/>
      <name val="Calibri"/>
      <family val="2"/>
      <charset val="161"/>
      <scheme val="minor"/>
    </font>
    <font>
      <sz val="12"/>
      <color rgb="FF002060"/>
      <name val="Calibri"/>
      <family val="2"/>
      <charset val="161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9BBB59"/>
        <bgColor indexed="64"/>
      </patternFill>
    </fill>
    <fill>
      <patternFill patternType="solid">
        <fgColor rgb="FFDEE7D1"/>
        <bgColor indexed="64"/>
      </patternFill>
    </fill>
    <fill>
      <patternFill patternType="solid">
        <fgColor rgb="FFEFF3EA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19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5">
    <xf numFmtId="0" fontId="0" fillId="0" borderId="0" xfId="0"/>
    <xf numFmtId="0" fontId="1" fillId="2" borderId="1" xfId="0" applyFont="1" applyFill="1" applyBorder="1" applyAlignment="1">
      <alignment horizontal="center" vertical="top" wrapText="1" readingOrder="1"/>
    </xf>
    <xf numFmtId="0" fontId="1" fillId="2" borderId="2" xfId="0" applyFont="1" applyFill="1" applyBorder="1" applyAlignment="1">
      <alignment horizontal="center" vertical="top" wrapText="1" readingOrder="1"/>
    </xf>
    <xf numFmtId="0" fontId="2" fillId="2" borderId="2" xfId="0" applyFont="1" applyFill="1" applyBorder="1" applyAlignment="1">
      <alignment horizontal="center" vertical="top" wrapText="1" readingOrder="1"/>
    </xf>
    <xf numFmtId="0" fontId="1" fillId="3" borderId="3" xfId="0" applyFont="1" applyFill="1" applyBorder="1" applyAlignment="1">
      <alignment horizontal="center" vertical="top" wrapText="1" readingOrder="1"/>
    </xf>
    <xf numFmtId="0" fontId="1" fillId="4" borderId="4" xfId="0" applyFont="1" applyFill="1" applyBorder="1" applyAlignment="1">
      <alignment horizontal="center" vertical="top" wrapText="1" readingOrder="1"/>
    </xf>
    <xf numFmtId="0" fontId="1" fillId="3" borderId="4" xfId="0" applyFont="1" applyFill="1" applyBorder="1" applyAlignment="1">
      <alignment horizontal="center" vertical="top" wrapText="1" readingOrder="1"/>
    </xf>
    <xf numFmtId="0" fontId="3" fillId="3" borderId="4" xfId="0" applyFont="1" applyFill="1" applyBorder="1" applyAlignment="1">
      <alignment horizontal="center" vertical="top" wrapText="1" readingOrder="1"/>
    </xf>
    <xf numFmtId="0" fontId="1" fillId="5" borderId="4" xfId="0" applyFont="1" applyFill="1" applyBorder="1" applyAlignment="1">
      <alignment horizontal="center" vertical="top" wrapText="1"/>
    </xf>
    <xf numFmtId="0" fontId="4" fillId="0" borderId="0" xfId="0" applyFont="1"/>
    <xf numFmtId="0" fontId="0" fillId="0" borderId="5" xfId="0" applyBorder="1"/>
    <xf numFmtId="0" fontId="0" fillId="0" borderId="6" xfId="0" applyBorder="1"/>
    <xf numFmtId="0" fontId="0" fillId="0" borderId="0" xfId="0" applyBorder="1"/>
    <xf numFmtId="2" fontId="0" fillId="0" borderId="0" xfId="0" applyNumberFormat="1" applyAlignment="1"/>
    <xf numFmtId="0" fontId="4" fillId="6" borderId="0" xfId="0" applyFont="1" applyFill="1"/>
    <xf numFmtId="0" fontId="0" fillId="6" borderId="0" xfId="0" applyFill="1"/>
    <xf numFmtId="0" fontId="0" fillId="0" borderId="0" xfId="0" applyFill="1"/>
    <xf numFmtId="0" fontId="6" fillId="0" borderId="0" xfId="0" applyFont="1" applyAlignment="1">
      <alignment wrapText="1"/>
    </xf>
    <xf numFmtId="0" fontId="5" fillId="0" borderId="7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2" fontId="5" fillId="0" borderId="6" xfId="0" applyNumberFormat="1" applyFont="1" applyBorder="1" applyAlignment="1">
      <alignment horizontal="center" wrapText="1"/>
    </xf>
    <xf numFmtId="2" fontId="5" fillId="0" borderId="8" xfId="0" applyNumberFormat="1" applyFont="1" applyBorder="1" applyAlignment="1">
      <alignment horizontal="center" wrapText="1"/>
    </xf>
    <xf numFmtId="0" fontId="0" fillId="0" borderId="9" xfId="0" applyBorder="1" applyAlignment="1">
      <alignment horizontal="center"/>
    </xf>
    <xf numFmtId="0" fontId="0" fillId="0" borderId="0" xfId="0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5" xfId="0" applyBorder="1" applyAlignment="1">
      <alignment horizontal="center"/>
    </xf>
    <xf numFmtId="2" fontId="0" fillId="0" borderId="5" xfId="0" applyNumberFormat="1" applyBorder="1" applyAlignment="1">
      <alignment horizontal="center"/>
    </xf>
    <xf numFmtId="0" fontId="0" fillId="0" borderId="12" xfId="0" applyBorder="1" applyAlignment="1">
      <alignment horizontal="center"/>
    </xf>
    <xf numFmtId="0" fontId="9" fillId="0" borderId="0" xfId="0" applyFont="1"/>
    <xf numFmtId="0" fontId="0" fillId="0" borderId="5" xfId="0" applyFont="1" applyBorder="1"/>
    <xf numFmtId="0" fontId="0" fillId="0" borderId="12" xfId="0" applyFont="1" applyBorder="1"/>
    <xf numFmtId="0" fontId="0" fillId="0" borderId="6" xfId="0" applyBorder="1" applyAlignment="1">
      <alignment horizontal="center"/>
    </xf>
    <xf numFmtId="0" fontId="0" fillId="0" borderId="9" xfId="0" applyBorder="1"/>
    <xf numFmtId="0" fontId="0" fillId="0" borderId="10" xfId="0" applyBorder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9" borderId="0" xfId="0" applyFill="1"/>
    <xf numFmtId="0" fontId="5" fillId="0" borderId="0" xfId="0" applyFont="1"/>
    <xf numFmtId="0" fontId="14" fillId="0" borderId="0" xfId="0" applyFont="1"/>
    <xf numFmtId="0" fontId="11" fillId="0" borderId="0" xfId="0" applyFont="1"/>
    <xf numFmtId="0" fontId="0" fillId="7" borderId="0" xfId="0" applyFill="1"/>
    <xf numFmtId="0" fontId="10" fillId="7" borderId="0" xfId="0" applyFont="1" applyFill="1"/>
    <xf numFmtId="0" fontId="0" fillId="0" borderId="0" xfId="0" applyAlignment="1">
      <alignment horizontal="right"/>
    </xf>
    <xf numFmtId="0" fontId="0" fillId="10" borderId="0" xfId="0" applyFill="1"/>
    <xf numFmtId="0" fontId="10" fillId="0" borderId="0" xfId="0" applyFont="1" applyAlignment="1">
      <alignment horizontal="right"/>
    </xf>
    <xf numFmtId="0" fontId="8" fillId="0" borderId="0" xfId="0" applyFont="1" applyAlignment="1">
      <alignment horizontal="left"/>
    </xf>
    <xf numFmtId="0" fontId="8" fillId="0" borderId="0" xfId="0" applyFont="1"/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left"/>
    </xf>
    <xf numFmtId="0" fontId="7" fillId="0" borderId="0" xfId="0" applyFont="1"/>
    <xf numFmtId="0" fontId="0" fillId="9" borderId="0" xfId="0" applyFill="1" applyAlignment="1">
      <alignment horizontal="center"/>
    </xf>
    <xf numFmtId="0" fontId="10" fillId="0" borderId="0" xfId="0" applyFont="1"/>
    <xf numFmtId="0" fontId="17" fillId="0" borderId="0" xfId="0" applyFont="1" applyAlignment="1">
      <alignment horizontal="right"/>
    </xf>
    <xf numFmtId="0" fontId="17" fillId="0" borderId="0" xfId="0" applyFont="1" applyAlignment="1">
      <alignment horizontal="right" vertical="center"/>
    </xf>
    <xf numFmtId="0" fontId="18" fillId="0" borderId="0" xfId="0" applyFont="1"/>
    <xf numFmtId="0" fontId="8" fillId="0" borderId="14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18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8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right"/>
    </xf>
    <xf numFmtId="0" fontId="23" fillId="8" borderId="0" xfId="0" applyFont="1" applyFill="1"/>
    <xf numFmtId="0" fontId="7" fillId="8" borderId="0" xfId="0" applyFont="1" applyFill="1" applyAlignment="1">
      <alignment horizontal="center"/>
    </xf>
    <xf numFmtId="0" fontId="7" fillId="11" borderId="0" xfId="0" applyFont="1" applyFill="1" applyAlignment="1">
      <alignment horizontal="center"/>
    </xf>
    <xf numFmtId="0" fontId="8" fillId="11" borderId="0" xfId="0" applyFont="1" applyFill="1" applyAlignment="1">
      <alignment horizontal="center"/>
    </xf>
    <xf numFmtId="0" fontId="7" fillId="7" borderId="0" xfId="0" applyFont="1" applyFill="1"/>
    <xf numFmtId="0" fontId="24" fillId="0" borderId="0" xfId="0" applyFont="1"/>
    <xf numFmtId="0" fontId="16" fillId="0" borderId="0" xfId="0" applyFont="1"/>
    <xf numFmtId="0" fontId="25" fillId="0" borderId="0" xfId="0" applyFont="1"/>
    <xf numFmtId="0" fontId="25" fillId="0" borderId="0" xfId="0" applyFont="1" applyAlignment="1">
      <alignment horizontal="center"/>
    </xf>
    <xf numFmtId="0" fontId="27" fillId="0" borderId="7" xfId="0" applyFont="1" applyBorder="1" applyAlignment="1">
      <alignment horizontal="right"/>
    </xf>
    <xf numFmtId="0" fontId="7" fillId="9" borderId="6" xfId="0" applyFont="1" applyFill="1" applyBorder="1" applyAlignment="1">
      <alignment horizontal="center"/>
    </xf>
    <xf numFmtId="0" fontId="0" fillId="0" borderId="8" xfId="0" applyBorder="1"/>
    <xf numFmtId="0" fontId="27" fillId="0" borderId="9" xfId="0" applyFont="1" applyBorder="1" applyAlignment="1">
      <alignment horizontal="right" vertical="center"/>
    </xf>
    <xf numFmtId="0" fontId="26" fillId="0" borderId="9" xfId="0" applyFont="1" applyBorder="1" applyAlignment="1">
      <alignment horizontal="right"/>
    </xf>
    <xf numFmtId="0" fontId="25" fillId="0" borderId="0" xfId="0" applyFont="1" applyBorder="1" applyAlignment="1">
      <alignment horizontal="center"/>
    </xf>
    <xf numFmtId="0" fontId="0" fillId="0" borderId="9" xfId="0" applyBorder="1" applyAlignment="1">
      <alignment horizontal="right"/>
    </xf>
    <xf numFmtId="0" fontId="10" fillId="0" borderId="0" xfId="0" applyFont="1" applyBorder="1" applyAlignment="1">
      <alignment horizontal="center"/>
    </xf>
    <xf numFmtId="0" fontId="23" fillId="8" borderId="0" xfId="0" applyFont="1" applyFill="1" applyBorder="1"/>
    <xf numFmtId="0" fontId="7" fillId="11" borderId="0" xfId="0" applyFont="1" applyFill="1" applyBorder="1" applyAlignment="1">
      <alignment horizontal="center"/>
    </xf>
    <xf numFmtId="0" fontId="7" fillId="8" borderId="0" xfId="0" applyFont="1" applyFill="1" applyBorder="1" applyAlignment="1">
      <alignment horizontal="center"/>
    </xf>
    <xf numFmtId="0" fontId="0" fillId="7" borderId="0" xfId="0" applyFill="1" applyBorder="1"/>
    <xf numFmtId="0" fontId="8" fillId="11" borderId="0" xfId="0" applyFont="1" applyFill="1" applyBorder="1" applyAlignment="1">
      <alignment horizontal="center"/>
    </xf>
    <xf numFmtId="0" fontId="10" fillId="0" borderId="0" xfId="0" applyFont="1" applyBorder="1"/>
    <xf numFmtId="0" fontId="11" fillId="0" borderId="0" xfId="0" applyFont="1" applyBorder="1" applyAlignment="1">
      <alignment horizontal="left"/>
    </xf>
    <xf numFmtId="0" fontId="0" fillId="0" borderId="11" xfId="0" applyBorder="1"/>
    <xf numFmtId="0" fontId="0" fillId="0" borderId="12" xfId="0" applyBorder="1"/>
    <xf numFmtId="2" fontId="7" fillId="11" borderId="0" xfId="0" applyNumberFormat="1" applyFont="1" applyFill="1" applyBorder="1" applyAlignment="1">
      <alignment horizontal="center"/>
    </xf>
    <xf numFmtId="2" fontId="7" fillId="7" borderId="0" xfId="0" applyNumberFormat="1" applyFont="1" applyFill="1" applyBorder="1"/>
    <xf numFmtId="2" fontId="10" fillId="0" borderId="0" xfId="0" applyNumberFormat="1" applyFont="1" applyBorder="1"/>
    <xf numFmtId="0" fontId="14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0" fontId="26" fillId="0" borderId="0" xfId="0" applyFont="1"/>
    <xf numFmtId="0" fontId="26" fillId="12" borderId="0" xfId="0" applyFont="1" applyFill="1"/>
    <xf numFmtId="0" fontId="0" fillId="12" borderId="0" xfId="0" applyFill="1"/>
    <xf numFmtId="0" fontId="10" fillId="0" borderId="13" xfId="0" applyFont="1" applyBorder="1" applyAlignment="1">
      <alignment horizontal="center"/>
    </xf>
    <xf numFmtId="16" fontId="0" fillId="0" borderId="0" xfId="0" applyNumberFormat="1"/>
    <xf numFmtId="0" fontId="26" fillId="0" borderId="0" xfId="0" applyFont="1" applyAlignment="1">
      <alignment horizontal="center"/>
    </xf>
    <xf numFmtId="0" fontId="7" fillId="0" borderId="7" xfId="0" applyFont="1" applyBorder="1" applyAlignment="1">
      <alignment horizontal="right"/>
    </xf>
    <xf numFmtId="0" fontId="28" fillId="0" borderId="8" xfId="0" applyFont="1" applyBorder="1" applyAlignment="1">
      <alignment horizontal="center"/>
    </xf>
    <xf numFmtId="0" fontId="28" fillId="0" borderId="12" xfId="0" applyFont="1" applyBorder="1" applyAlignment="1">
      <alignment horizontal="center"/>
    </xf>
    <xf numFmtId="0" fontId="26" fillId="0" borderId="0" xfId="0" applyFont="1" applyAlignment="1">
      <alignment horizontal="center" vertical="center"/>
    </xf>
    <xf numFmtId="0" fontId="0" fillId="0" borderId="11" xfId="0" applyBorder="1" applyAlignment="1">
      <alignment horizontal="right"/>
    </xf>
    <xf numFmtId="0" fontId="16" fillId="0" borderId="0" xfId="0" applyFont="1" applyAlignment="1">
      <alignment horizontal="center"/>
    </xf>
    <xf numFmtId="0" fontId="0" fillId="0" borderId="0" xfId="0" applyFill="1" applyAlignment="1">
      <alignment horizontal="center" vertical="center"/>
    </xf>
    <xf numFmtId="0" fontId="0" fillId="0" borderId="7" xfId="0" applyBorder="1"/>
    <xf numFmtId="0" fontId="0" fillId="0" borderId="6" xfId="0" applyBorder="1" applyAlignment="1">
      <alignment horizontal="center" vertical="center"/>
    </xf>
    <xf numFmtId="0" fontId="0" fillId="8" borderId="11" xfId="0" applyFill="1" applyBorder="1"/>
    <xf numFmtId="0" fontId="0" fillId="8" borderId="5" xfId="0" applyFill="1" applyBorder="1" applyAlignment="1">
      <alignment horizontal="center" vertical="center"/>
    </xf>
    <xf numFmtId="0" fontId="24" fillId="0" borderId="0" xfId="0" applyFont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0" fillId="7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7" borderId="0" xfId="0" applyFill="1" applyAlignment="1">
      <alignment horizontal="center"/>
    </xf>
    <xf numFmtId="0" fontId="0" fillId="0" borderId="6" xfId="0" applyFill="1" applyBorder="1" applyAlignment="1">
      <alignment horizontal="center" vertical="center"/>
    </xf>
    <xf numFmtId="0" fontId="27" fillId="0" borderId="0" xfId="0" applyFont="1" applyBorder="1" applyAlignment="1">
      <alignment horizontal="right"/>
    </xf>
    <xf numFmtId="0" fontId="27" fillId="0" borderId="0" xfId="0" applyFont="1" applyBorder="1" applyAlignment="1">
      <alignment horizontal="right" vertical="center"/>
    </xf>
    <xf numFmtId="0" fontId="16" fillId="0" borderId="0" xfId="0" applyFont="1" applyAlignment="1">
      <alignment horizontal="center" vertical="center"/>
    </xf>
    <xf numFmtId="0" fontId="15" fillId="0" borderId="0" xfId="0" applyFont="1"/>
    <xf numFmtId="0" fontId="0" fillId="0" borderId="16" xfId="0" applyBorder="1"/>
    <xf numFmtId="0" fontId="0" fillId="0" borderId="17" xfId="0" applyBorder="1"/>
    <xf numFmtId="0" fontId="11" fillId="0" borderId="18" xfId="0" applyFont="1" applyBorder="1"/>
    <xf numFmtId="0" fontId="0" fillId="0" borderId="18" xfId="0" applyBorder="1"/>
    <xf numFmtId="0" fontId="0" fillId="0" borderId="13" xfId="0" applyBorder="1"/>
    <xf numFmtId="0" fontId="32" fillId="0" borderId="0" xfId="0" applyFont="1"/>
    <xf numFmtId="0" fontId="0" fillId="9" borderId="14" xfId="0" applyFill="1" applyBorder="1"/>
    <xf numFmtId="0" fontId="0" fillId="9" borderId="15" xfId="0" applyFill="1" applyBorder="1"/>
    <xf numFmtId="0" fontId="31" fillId="0" borderId="0" xfId="0" applyFont="1"/>
    <xf numFmtId="0" fontId="31" fillId="9" borderId="0" xfId="0" applyFont="1" applyFill="1"/>
    <xf numFmtId="0" fontId="33" fillId="0" borderId="0" xfId="0" applyFont="1" applyAlignment="1">
      <alignment horizontal="center" vertical="center"/>
    </xf>
    <xf numFmtId="10" fontId="34" fillId="0" borderId="0" xfId="0" applyNumberFormat="1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33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40" fillId="0" borderId="0" xfId="0" applyFont="1"/>
    <xf numFmtId="0" fontId="41" fillId="0" borderId="0" xfId="0" applyFont="1"/>
    <xf numFmtId="0" fontId="8" fillId="0" borderId="0" xfId="0" applyFont="1" applyAlignment="1">
      <alignment horizontal="right"/>
    </xf>
    <xf numFmtId="0" fontId="1" fillId="2" borderId="1" xfId="0" applyFont="1" applyFill="1" applyBorder="1" applyAlignment="1">
      <alignment horizontal="center" vertical="top" wrapText="1" readingOrder="1"/>
    </xf>
    <xf numFmtId="0" fontId="1" fillId="2" borderId="2" xfId="0" applyFont="1" applyFill="1" applyBorder="1" applyAlignment="1">
      <alignment horizontal="center" vertical="top" wrapText="1" readingOrder="1"/>
    </xf>
    <xf numFmtId="0" fontId="7" fillId="0" borderId="5" xfId="0" applyFont="1" applyBorder="1" applyAlignment="1"/>
    <xf numFmtId="0" fontId="7" fillId="7" borderId="0" xfId="0" applyFont="1" applyFill="1" applyAlignment="1"/>
    <xf numFmtId="0" fontId="8" fillId="0" borderId="0" xfId="0" applyFont="1" applyAlignment="1"/>
    <xf numFmtId="0" fontId="4" fillId="0" borderId="0" xfId="0" applyFont="1" applyAlignment="1"/>
    <xf numFmtId="0" fontId="0" fillId="0" borderId="0" xfId="0" applyAlignment="1"/>
    <xf numFmtId="0" fontId="0" fillId="0" borderId="0" xfId="0" applyAlignment="1">
      <alignment wrapText="1"/>
    </xf>
    <xf numFmtId="0" fontId="39" fillId="0" borderId="0" xfId="0" applyFont="1" applyAlignment="1">
      <alignment vertical="center" wrapText="1" shrinkToFit="1"/>
    </xf>
    <xf numFmtId="0" fontId="0" fillId="0" borderId="0" xfId="0" applyFont="1" applyAlignment="1">
      <alignment wrapText="1" shrinkToFi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l-GR" sz="1400" b="1"/>
              <a:t>Συχνότητα  ν</a:t>
            </a:r>
            <a:r>
              <a:rPr lang="fr-FR" sz="1400" b="1"/>
              <a:t>j </a:t>
            </a:r>
            <a:r>
              <a:rPr lang="en-US" sz="1400" b="1"/>
              <a:t>:</a:t>
            </a:r>
            <a:r>
              <a:rPr lang="el-GR" sz="1400" b="1"/>
              <a:t>  Ετη</a:t>
            </a:r>
            <a:r>
              <a:rPr lang="el-GR" sz="1400" b="1" baseline="0"/>
              <a:t> για την απόκτηση πτυχίου οδοντιατρικής </a:t>
            </a:r>
            <a:endParaRPr lang="en-US" sz="1400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'Συχνότητες Ιστογράμματα'!$E$4:$E$5</c:f>
              <c:strCache>
                <c:ptCount val="2"/>
                <c:pt idx="0">
                  <c:v>Συχνότητα </c:v>
                </c:pt>
                <c:pt idx="1">
                  <c:v>νj </c:v>
                </c:pt>
              </c:strCache>
            </c:strRef>
          </c:tx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61-4016-8045-0854CDF1D4DC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61-4016-8045-0854CDF1D4DC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61-4016-8045-0854CDF1D4DC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61-4016-8045-0854CDF1D4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'Συχνότητες Ιστογράμματα'!$D$6:$D$9</c:f>
              <c:numCache>
                <c:formatCode>General</c:formatCode>
                <c:ptCount val="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</c:numCache>
            </c:numRef>
          </c:cat>
          <c:val>
            <c:numRef>
              <c:f>'Συχνότητες Ιστογράμματα'!$E$6:$E$9</c:f>
              <c:numCache>
                <c:formatCode>General</c:formatCode>
                <c:ptCount val="4"/>
                <c:pt idx="0">
                  <c:v>6</c:v>
                </c:pt>
                <c:pt idx="1">
                  <c:v>16</c:v>
                </c:pt>
                <c:pt idx="2">
                  <c:v>3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61-4016-8045-0854CDF1D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16503040"/>
        <c:axId val="216504576"/>
      </c:barChart>
      <c:catAx>
        <c:axId val="21650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16504576"/>
        <c:crosses val="autoZero"/>
        <c:auto val="1"/>
        <c:lblAlgn val="ctr"/>
        <c:lblOffset val="100"/>
        <c:noMultiLvlLbl val="0"/>
      </c:catAx>
      <c:valAx>
        <c:axId val="21650457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21650304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'Συχνότητες Ιστογράμματα'!$E$4:$E$5</c:f>
              <c:strCache>
                <c:ptCount val="2"/>
                <c:pt idx="0">
                  <c:v>Συχνότητα </c:v>
                </c:pt>
                <c:pt idx="1">
                  <c:v>νj </c:v>
                </c:pt>
              </c:strCache>
            </c:strRef>
          </c:tx>
          <c:invertIfNegative val="0"/>
          <c:cat>
            <c:numRef>
              <c:f>'Συχνότητες Ιστογράμματα'!$D$6:$D$9</c:f>
              <c:numCache>
                <c:formatCode>General</c:formatCode>
                <c:ptCount val="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</c:numCache>
            </c:numRef>
          </c:cat>
          <c:val>
            <c:numRef>
              <c:f>'Συχνότητες Ιστογράμματα'!$E$6:$E$9</c:f>
              <c:numCache>
                <c:formatCode>General</c:formatCode>
                <c:ptCount val="4"/>
                <c:pt idx="0">
                  <c:v>6</c:v>
                </c:pt>
                <c:pt idx="1">
                  <c:v>16</c:v>
                </c:pt>
                <c:pt idx="2">
                  <c:v>3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F5-49E5-8367-93E04062C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216529152"/>
        <c:axId val="216674688"/>
      </c:barChart>
      <c:catAx>
        <c:axId val="216529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l-GR" sz="1200"/>
                  <a:t>Ετη για την απόκτηση πτυχίου Οδοντιατρικής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216674688"/>
        <c:crosses val="autoZero"/>
        <c:auto val="1"/>
        <c:lblAlgn val="ctr"/>
        <c:lblOffset val="100"/>
        <c:noMultiLvlLbl val="0"/>
      </c:catAx>
      <c:valAx>
        <c:axId val="216674688"/>
        <c:scaling>
          <c:orientation val="minMax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l-GR" sz="1200"/>
                  <a:t>Συχνότητα ν</a:t>
                </a:r>
                <a:r>
                  <a:rPr lang="en-US" sz="1200"/>
                  <a:t>j</a:t>
                </a:r>
                <a:endParaRPr lang="el-GR" sz="1200"/>
              </a:p>
            </c:rich>
          </c:tx>
          <c:layout>
            <c:manualLayout>
              <c:xMode val="edge"/>
              <c:yMode val="edge"/>
              <c:x val="2.2529441884280594E-2"/>
              <c:y val="0.3329494163775535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6529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l-GR" sz="1400" b="1"/>
              <a:t>Συχνότητα  ν</a:t>
            </a:r>
            <a:r>
              <a:rPr lang="fr-FR" sz="1400" b="1"/>
              <a:t>j </a:t>
            </a:r>
            <a:r>
              <a:rPr lang="en-US" sz="1400" b="1"/>
              <a:t>:</a:t>
            </a:r>
            <a:r>
              <a:rPr lang="el-GR" sz="1400" b="1"/>
              <a:t>  Ετη</a:t>
            </a:r>
            <a:r>
              <a:rPr lang="el-GR" sz="1400" b="1" baseline="0"/>
              <a:t> για την απόκτηση πτυχίου οδοντιατρικής </a:t>
            </a:r>
            <a:endParaRPr lang="en-US" sz="1400" b="1"/>
          </a:p>
        </c:rich>
      </c:tx>
      <c:overlay val="0"/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'Συχνότητες Ιστογράμματα'!$E$4:$E$5</c:f>
              <c:strCache>
                <c:ptCount val="2"/>
                <c:pt idx="0">
                  <c:v>Συχνότητα </c:v>
                </c:pt>
                <c:pt idx="1">
                  <c:v>νj </c:v>
                </c:pt>
              </c:strCache>
            </c:strRef>
          </c:tx>
          <c:cat>
            <c:numRef>
              <c:f>'Συχνότητες Ιστογράμματα'!$D$6:$D$9</c:f>
              <c:numCache>
                <c:formatCode>General</c:formatCode>
                <c:ptCount val="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</c:numCache>
            </c:numRef>
          </c:cat>
          <c:val>
            <c:numRef>
              <c:f>'Συχνότητες Ιστογράμματα'!$E$6:$E$9</c:f>
              <c:numCache>
                <c:formatCode>General</c:formatCode>
                <c:ptCount val="4"/>
                <c:pt idx="0">
                  <c:v>6</c:v>
                </c:pt>
                <c:pt idx="1">
                  <c:v>16</c:v>
                </c:pt>
                <c:pt idx="2">
                  <c:v>3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5-4B28-8FC9-63E7A8C3F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6711552"/>
        <c:axId val="216713088"/>
      </c:areaChart>
      <c:catAx>
        <c:axId val="21671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16713088"/>
        <c:crosses val="autoZero"/>
        <c:auto val="1"/>
        <c:lblAlgn val="ctr"/>
        <c:lblOffset val="100"/>
        <c:noMultiLvlLbl val="0"/>
      </c:catAx>
      <c:valAx>
        <c:axId val="21671308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216711552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l-GR" sz="1400"/>
              <a:t>Η κατανομή συχνοτήτων (</a:t>
            </a:r>
            <a:r>
              <a:rPr lang="en-US" sz="1400"/>
              <a:t>%  f</a:t>
            </a:r>
            <a:r>
              <a:rPr lang="el-GR" sz="1400"/>
              <a:t>ν</a:t>
            </a:r>
            <a:r>
              <a:rPr lang="en-US" sz="1400"/>
              <a:t>j</a:t>
            </a:r>
            <a:r>
              <a:rPr lang="el-GR" sz="1400"/>
              <a:t>) των βαρών 30 αθλητών</a:t>
            </a:r>
            <a:endParaRPr lang="en-US" sz="14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'ασκηση το βάρος 30 αθλητών '!$R$4</c:f>
              <c:strCache>
                <c:ptCount val="1"/>
                <c:pt idx="0">
                  <c:v>%  fνj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'ασκηση το βάρος 30 αθλητών '!$O$5:$O$12</c:f>
              <c:strCache>
                <c:ptCount val="8"/>
                <c:pt idx="0">
                  <c:v>50 -&lt; 55</c:v>
                </c:pt>
                <c:pt idx="1">
                  <c:v>55 -&lt; 60</c:v>
                </c:pt>
                <c:pt idx="2">
                  <c:v>60 -&lt; 65</c:v>
                </c:pt>
                <c:pt idx="3">
                  <c:v>65 -&lt; 70</c:v>
                </c:pt>
                <c:pt idx="4">
                  <c:v>70 -&lt; 75</c:v>
                </c:pt>
                <c:pt idx="5">
                  <c:v>75 -&lt; 80</c:v>
                </c:pt>
                <c:pt idx="6">
                  <c:v>80 -&lt; 85</c:v>
                </c:pt>
                <c:pt idx="7">
                  <c:v>85 -&lt; 90</c:v>
                </c:pt>
              </c:strCache>
            </c:strRef>
          </c:cat>
          <c:val>
            <c:numRef>
              <c:f>'ασκηση το βάρος 30 αθλητών '!$R$5:$R$12</c:f>
              <c:numCache>
                <c:formatCode>0.00</c:formatCode>
                <c:ptCount val="8"/>
                <c:pt idx="0">
                  <c:v>3.3333333333333335</c:v>
                </c:pt>
                <c:pt idx="1">
                  <c:v>10</c:v>
                </c:pt>
                <c:pt idx="2">
                  <c:v>13.333333333333334</c:v>
                </c:pt>
                <c:pt idx="3">
                  <c:v>20</c:v>
                </c:pt>
                <c:pt idx="4">
                  <c:v>23.333333333333332</c:v>
                </c:pt>
                <c:pt idx="5">
                  <c:v>20</c:v>
                </c:pt>
                <c:pt idx="6">
                  <c:v>6.666666666666667</c:v>
                </c:pt>
                <c:pt idx="7">
                  <c:v>3.3333333333333335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AD-40E6-BAA0-52E292AC7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754816"/>
        <c:axId val="216764800"/>
      </c:barChart>
      <c:catAx>
        <c:axId val="216754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16764800"/>
        <c:crosses val="autoZero"/>
        <c:auto val="1"/>
        <c:lblAlgn val="ctr"/>
        <c:lblOffset val="100"/>
        <c:noMultiLvlLbl val="0"/>
      </c:catAx>
      <c:valAx>
        <c:axId val="2167648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67548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l-GR" sz="1400"/>
              <a:t>Η κατανομή συχνοτήτων (</a:t>
            </a:r>
            <a:r>
              <a:rPr lang="en-US" sz="1400"/>
              <a:t>%  f</a:t>
            </a:r>
            <a:r>
              <a:rPr lang="el-GR" sz="1400"/>
              <a:t>ν</a:t>
            </a:r>
            <a:r>
              <a:rPr lang="en-US" sz="1400"/>
              <a:t>j</a:t>
            </a:r>
            <a:r>
              <a:rPr lang="el-GR" sz="1400"/>
              <a:t>) των βαρών 30 αθλητών</a:t>
            </a:r>
            <a:endParaRPr lang="en-US" sz="14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3180354752746276"/>
          <c:y val="0.17218759113444151"/>
          <c:w val="0.77545525798555492"/>
          <c:h val="0.71183253135024749"/>
        </c:manualLayout>
      </c:layout>
      <c:areaChart>
        <c:grouping val="standard"/>
        <c:varyColors val="0"/>
        <c:ser>
          <c:idx val="0"/>
          <c:order val="0"/>
          <c:tx>
            <c:strRef>
              <c:f>'ασκηση το βάρος 30 αθλητών '!$R$4</c:f>
              <c:strCache>
                <c:ptCount val="1"/>
                <c:pt idx="0">
                  <c:v>%  fνj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3.7037037037037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0A-4E71-BBC1-AC79BB54C8C8}"/>
                </c:ext>
              </c:extLst>
            </c:dLbl>
            <c:dLbl>
              <c:idx val="1"/>
              <c:layout>
                <c:manualLayout>
                  <c:x val="4.1731872717788209E-3"/>
                  <c:y val="-0.14351851851851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0A-4E71-BBC1-AC79BB54C8C8}"/>
                </c:ext>
              </c:extLst>
            </c:dLbl>
            <c:dLbl>
              <c:idx val="2"/>
              <c:layout>
                <c:manualLayout>
                  <c:x val="-3.8253774747102463E-17"/>
                  <c:y val="-0.171296296296296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0A-4E71-BBC1-AC79BB54C8C8}"/>
                </c:ext>
              </c:extLst>
            </c:dLbl>
            <c:dLbl>
              <c:idx val="3"/>
              <c:layout>
                <c:manualLayout>
                  <c:x val="2.0418580908626847E-3"/>
                  <c:y val="-0.245370370370370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0A-4E71-BBC1-AC79BB54C8C8}"/>
                </c:ext>
              </c:extLst>
            </c:dLbl>
            <c:dLbl>
              <c:idx val="4"/>
              <c:layout>
                <c:manualLayout>
                  <c:x val="2.0418580908626847E-3"/>
                  <c:y val="-0.26388888888888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0A-4E71-BBC1-AC79BB54C8C8}"/>
                </c:ext>
              </c:extLst>
            </c:dLbl>
            <c:dLbl>
              <c:idx val="5"/>
              <c:layout>
                <c:manualLayout>
                  <c:x val="-1.6334864726901557E-2"/>
                  <c:y val="-0.250000000000000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0A-4E71-BBC1-AC79BB54C8C8}"/>
                </c:ext>
              </c:extLst>
            </c:dLbl>
            <c:dLbl>
              <c:idx val="6"/>
              <c:layout>
                <c:manualLayout>
                  <c:x val="-1.020929045431342E-2"/>
                  <c:y val="-9.7222222222222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0A-4E71-BBC1-AC79BB54C8C8}"/>
                </c:ext>
              </c:extLst>
            </c:dLbl>
            <c:dLbl>
              <c:idx val="7"/>
              <c:layout>
                <c:manualLayout>
                  <c:x val="-2.858601327207759E-2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0A-4E71-BBC1-AC79BB54C8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'ασκηση το βάρος 30 αθλητών '!$O$5:$O$12</c:f>
              <c:strCache>
                <c:ptCount val="8"/>
                <c:pt idx="0">
                  <c:v>50 -&lt; 55</c:v>
                </c:pt>
                <c:pt idx="1">
                  <c:v>55 -&lt; 60</c:v>
                </c:pt>
                <c:pt idx="2">
                  <c:v>60 -&lt; 65</c:v>
                </c:pt>
                <c:pt idx="3">
                  <c:v>65 -&lt; 70</c:v>
                </c:pt>
                <c:pt idx="4">
                  <c:v>70 -&lt; 75</c:v>
                </c:pt>
                <c:pt idx="5">
                  <c:v>75 -&lt; 80</c:v>
                </c:pt>
                <c:pt idx="6">
                  <c:v>80 -&lt; 85</c:v>
                </c:pt>
                <c:pt idx="7">
                  <c:v>85 -&lt; 90</c:v>
                </c:pt>
              </c:strCache>
            </c:strRef>
          </c:cat>
          <c:val>
            <c:numRef>
              <c:f>'ασκηση το βάρος 30 αθλητών '!$R$5:$R$12</c:f>
              <c:numCache>
                <c:formatCode>0.00</c:formatCode>
                <c:ptCount val="8"/>
                <c:pt idx="0">
                  <c:v>3.3333333333333335</c:v>
                </c:pt>
                <c:pt idx="1">
                  <c:v>10</c:v>
                </c:pt>
                <c:pt idx="2">
                  <c:v>13.333333333333334</c:v>
                </c:pt>
                <c:pt idx="3">
                  <c:v>20</c:v>
                </c:pt>
                <c:pt idx="4">
                  <c:v>23.333333333333332</c:v>
                </c:pt>
                <c:pt idx="5">
                  <c:v>20</c:v>
                </c:pt>
                <c:pt idx="6">
                  <c:v>6.666666666666667</c:v>
                </c:pt>
                <c:pt idx="7">
                  <c:v>3.3333333333333335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0A-4E71-BBC1-AC79BB54C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6789376"/>
        <c:axId val="216790912"/>
      </c:areaChart>
      <c:catAx>
        <c:axId val="2167893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16790912"/>
        <c:crosses val="autoZero"/>
        <c:auto val="1"/>
        <c:lblAlgn val="ctr"/>
        <c:lblOffset val="100"/>
        <c:noMultiLvlLbl val="0"/>
      </c:catAx>
      <c:valAx>
        <c:axId val="2167909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678937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'ΑΣΚΗΣΕΙΣ  ΑΠΟ ΒΙΒΛΙΟ Γ ΕΝΙΑΙΟΥ '!$B$32:$H$32</c:f>
              <c:numCache>
                <c:formatCode>General</c:formatCode>
                <c:ptCount val="7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50</c:v>
                </c:pt>
                <c:pt idx="4">
                  <c:v>60</c:v>
                </c:pt>
                <c:pt idx="5">
                  <c:v>80</c:v>
                </c:pt>
                <c:pt idx="6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3D-4775-909B-34A8DCAC3451}"/>
            </c:ext>
          </c:extLst>
        </c:ser>
        <c:ser>
          <c:idx val="1"/>
          <c:order val="1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'ΑΣΚΗΣΕΙΣ  ΑΠΟ ΒΙΒΛΙΟ Γ ΕΝΙΑΙΟΥ '!$B$33:$H$33</c:f>
              <c:numCache>
                <c:formatCode>General</c:formatCode>
                <c:ptCount val="7"/>
                <c:pt idx="0">
                  <c:v>0</c:v>
                </c:pt>
                <c:pt idx="1">
                  <c:v>48</c:v>
                </c:pt>
                <c:pt idx="2">
                  <c:v>49</c:v>
                </c:pt>
                <c:pt idx="3">
                  <c:v>50</c:v>
                </c:pt>
                <c:pt idx="4">
                  <c:v>51</c:v>
                </c:pt>
                <c:pt idx="5">
                  <c:v>52</c:v>
                </c:pt>
                <c:pt idx="6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3D-4775-909B-34A8DCAC3451}"/>
            </c:ext>
          </c:extLst>
        </c:ser>
        <c:ser>
          <c:idx val="2"/>
          <c:order val="2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'ΑΣΚΗΣΕΙΣ  ΑΠΟ ΒΙΒΛΙΟ Γ ΕΝΙΑΙΟΥ '!$B$34:$H$34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50</c:v>
                </c:pt>
                <c:pt idx="4">
                  <c:v>98</c:v>
                </c:pt>
                <c:pt idx="5">
                  <c:v>99</c:v>
                </c:pt>
                <c:pt idx="6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3D-4775-909B-34A8DCAC34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217057536"/>
        <c:axId val="217067520"/>
      </c:barChart>
      <c:catAx>
        <c:axId val="217057536"/>
        <c:scaling>
          <c:orientation val="minMax"/>
        </c:scaling>
        <c:delete val="0"/>
        <c:axPos val="b"/>
        <c:majorTickMark val="none"/>
        <c:minorTickMark val="none"/>
        <c:tickLblPos val="nextTo"/>
        <c:crossAx val="217067520"/>
        <c:crosses val="autoZero"/>
        <c:auto val="1"/>
        <c:lblAlgn val="ctr"/>
        <c:lblOffset val="100"/>
        <c:noMultiLvlLbl val="0"/>
      </c:catAx>
      <c:valAx>
        <c:axId val="2170675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crossAx val="2170575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'ΑΓΟΡΑ ΑΥΤΟΚΙΝΗΤΟΥ 2020'!$C$3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'ΑΓΟΡΑ ΑΥΤΟΚΙΝΗΤΟΥ 2020'!$B$4:$B$38</c:f>
              <c:strCache>
                <c:ptCount val="35"/>
                <c:pt idx="0">
                  <c:v>TOYOTA</c:v>
                </c:pt>
                <c:pt idx="1">
                  <c:v> PEUGEOT</c:v>
                </c:pt>
                <c:pt idx="2">
                  <c:v> VOLKSWAGEN</c:v>
                </c:pt>
                <c:pt idx="3">
                  <c:v> HYUNDAI</c:v>
                </c:pt>
                <c:pt idx="4">
                  <c:v> OPEL</c:v>
                </c:pt>
                <c:pt idx="5">
                  <c:v>NISSAN</c:v>
                </c:pt>
                <c:pt idx="6">
                  <c:v>CITROEN</c:v>
                </c:pt>
                <c:pt idx="7">
                  <c:v> SUZUKI</c:v>
                </c:pt>
                <c:pt idx="8">
                  <c:v>MERCEDES</c:v>
                </c:pt>
                <c:pt idx="9">
                  <c:v> SKODA</c:v>
                </c:pt>
                <c:pt idx="10">
                  <c:v> BMW</c:v>
                </c:pt>
                <c:pt idx="11">
                  <c:v> RENAULT</c:v>
                </c:pt>
                <c:pt idx="12">
                  <c:v> AUDI</c:v>
                </c:pt>
                <c:pt idx="13">
                  <c:v>KIA MOTORS</c:v>
                </c:pt>
                <c:pt idx="14">
                  <c:v> FORD</c:v>
                </c:pt>
                <c:pt idx="15">
                  <c:v>FIAT</c:v>
                </c:pt>
                <c:pt idx="16">
                  <c:v>SEAT</c:v>
                </c:pt>
                <c:pt idx="17">
                  <c:v>MINI</c:v>
                </c:pt>
                <c:pt idx="18">
                  <c:v>DACIA</c:v>
                </c:pt>
                <c:pt idx="19">
                  <c:v>VOLVO</c:v>
                </c:pt>
                <c:pt idx="20">
                  <c:v>JEEP</c:v>
                </c:pt>
                <c:pt idx="21">
                  <c:v>MITSUBISHI </c:v>
                </c:pt>
                <c:pt idx="22">
                  <c:v>HONDA </c:v>
                </c:pt>
                <c:pt idx="23">
                  <c:v>LAND ROVER</c:v>
                </c:pt>
                <c:pt idx="24">
                  <c:v>ALFA ROMEO</c:v>
                </c:pt>
                <c:pt idx="25">
                  <c:v>MAZDA</c:v>
                </c:pt>
                <c:pt idx="26">
                  <c:v>PORCHE</c:v>
                </c:pt>
                <c:pt idx="27">
                  <c:v>LEXUS</c:v>
                </c:pt>
                <c:pt idx="28">
                  <c:v>JAGUAR</c:v>
                </c:pt>
                <c:pt idx="29">
                  <c:v>SUBARU</c:v>
                </c:pt>
                <c:pt idx="30">
                  <c:v>ABARTH</c:v>
                </c:pt>
                <c:pt idx="31">
                  <c:v>SMART</c:v>
                </c:pt>
                <c:pt idx="32">
                  <c:v>RESLA</c:v>
                </c:pt>
                <c:pt idx="33">
                  <c:v>BENTLEY</c:v>
                </c:pt>
                <c:pt idx="34">
                  <c:v>CEVROLET</c:v>
                </c:pt>
              </c:strCache>
            </c:strRef>
          </c:cat>
          <c:val>
            <c:numRef>
              <c:f>'ΑΓΟΡΑ ΑΥΤΟΚΙΝΗΤΟΥ 2020'!$C$4:$C$38</c:f>
              <c:numCache>
                <c:formatCode>General</c:formatCode>
                <c:ptCount val="35"/>
                <c:pt idx="0">
                  <c:v>1475</c:v>
                </c:pt>
                <c:pt idx="1">
                  <c:v>1053</c:v>
                </c:pt>
                <c:pt idx="2">
                  <c:v>919</c:v>
                </c:pt>
                <c:pt idx="3">
                  <c:v>774</c:v>
                </c:pt>
                <c:pt idx="4">
                  <c:v>475</c:v>
                </c:pt>
                <c:pt idx="5">
                  <c:v>699</c:v>
                </c:pt>
                <c:pt idx="6">
                  <c:v>479</c:v>
                </c:pt>
                <c:pt idx="7">
                  <c:v>586</c:v>
                </c:pt>
                <c:pt idx="8">
                  <c:v>299</c:v>
                </c:pt>
                <c:pt idx="9">
                  <c:v>263</c:v>
                </c:pt>
                <c:pt idx="10">
                  <c:v>314</c:v>
                </c:pt>
                <c:pt idx="11">
                  <c:v>284</c:v>
                </c:pt>
                <c:pt idx="12">
                  <c:v>358</c:v>
                </c:pt>
                <c:pt idx="13">
                  <c:v>378</c:v>
                </c:pt>
                <c:pt idx="14">
                  <c:v>240</c:v>
                </c:pt>
                <c:pt idx="15">
                  <c:v>210</c:v>
                </c:pt>
                <c:pt idx="16">
                  <c:v>210</c:v>
                </c:pt>
                <c:pt idx="17">
                  <c:v>94</c:v>
                </c:pt>
                <c:pt idx="18">
                  <c:v>160</c:v>
                </c:pt>
                <c:pt idx="19">
                  <c:v>191</c:v>
                </c:pt>
                <c:pt idx="20">
                  <c:v>90</c:v>
                </c:pt>
                <c:pt idx="21">
                  <c:v>58</c:v>
                </c:pt>
                <c:pt idx="22">
                  <c:v>61</c:v>
                </c:pt>
                <c:pt idx="23">
                  <c:v>29</c:v>
                </c:pt>
                <c:pt idx="24">
                  <c:v>17</c:v>
                </c:pt>
                <c:pt idx="25">
                  <c:v>18</c:v>
                </c:pt>
                <c:pt idx="26">
                  <c:v>6</c:v>
                </c:pt>
                <c:pt idx="27">
                  <c:v>18</c:v>
                </c:pt>
                <c:pt idx="28">
                  <c:v>14</c:v>
                </c:pt>
                <c:pt idx="29">
                  <c:v>6</c:v>
                </c:pt>
                <c:pt idx="30">
                  <c:v>3</c:v>
                </c:pt>
                <c:pt idx="31">
                  <c:v>3</c:v>
                </c:pt>
                <c:pt idx="3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6F-4CD5-B11C-85AC83756B86}"/>
            </c:ext>
          </c:extLst>
        </c:ser>
        <c:ser>
          <c:idx val="1"/>
          <c:order val="1"/>
          <c:tx>
            <c:strRef>
              <c:f>'ΑΓΟΡΑ ΑΥΤΟΚΙΝΗΤΟΥ 2020'!$D$3</c:f>
              <c:strCache>
                <c:ptCount val="1"/>
                <c:pt idx="0">
                  <c:v>FEB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'ΑΓΟΡΑ ΑΥΤΟΚΙΝΗΤΟΥ 2020'!$B$4:$B$38</c:f>
              <c:strCache>
                <c:ptCount val="35"/>
                <c:pt idx="0">
                  <c:v>TOYOTA</c:v>
                </c:pt>
                <c:pt idx="1">
                  <c:v> PEUGEOT</c:v>
                </c:pt>
                <c:pt idx="2">
                  <c:v> VOLKSWAGEN</c:v>
                </c:pt>
                <c:pt idx="3">
                  <c:v> HYUNDAI</c:v>
                </c:pt>
                <c:pt idx="4">
                  <c:v> OPEL</c:v>
                </c:pt>
                <c:pt idx="5">
                  <c:v>NISSAN</c:v>
                </c:pt>
                <c:pt idx="6">
                  <c:v>CITROEN</c:v>
                </c:pt>
                <c:pt idx="7">
                  <c:v> SUZUKI</c:v>
                </c:pt>
                <c:pt idx="8">
                  <c:v>MERCEDES</c:v>
                </c:pt>
                <c:pt idx="9">
                  <c:v> SKODA</c:v>
                </c:pt>
                <c:pt idx="10">
                  <c:v> BMW</c:v>
                </c:pt>
                <c:pt idx="11">
                  <c:v> RENAULT</c:v>
                </c:pt>
                <c:pt idx="12">
                  <c:v> AUDI</c:v>
                </c:pt>
                <c:pt idx="13">
                  <c:v>KIA MOTORS</c:v>
                </c:pt>
                <c:pt idx="14">
                  <c:v> FORD</c:v>
                </c:pt>
                <c:pt idx="15">
                  <c:v>FIAT</c:v>
                </c:pt>
                <c:pt idx="16">
                  <c:v>SEAT</c:v>
                </c:pt>
                <c:pt idx="17">
                  <c:v>MINI</c:v>
                </c:pt>
                <c:pt idx="18">
                  <c:v>DACIA</c:v>
                </c:pt>
                <c:pt idx="19">
                  <c:v>VOLVO</c:v>
                </c:pt>
                <c:pt idx="20">
                  <c:v>JEEP</c:v>
                </c:pt>
                <c:pt idx="21">
                  <c:v>MITSUBISHI </c:v>
                </c:pt>
                <c:pt idx="22">
                  <c:v>HONDA </c:v>
                </c:pt>
                <c:pt idx="23">
                  <c:v>LAND ROVER</c:v>
                </c:pt>
                <c:pt idx="24">
                  <c:v>ALFA ROMEO</c:v>
                </c:pt>
                <c:pt idx="25">
                  <c:v>MAZDA</c:v>
                </c:pt>
                <c:pt idx="26">
                  <c:v>PORCHE</c:v>
                </c:pt>
                <c:pt idx="27">
                  <c:v>LEXUS</c:v>
                </c:pt>
                <c:pt idx="28">
                  <c:v>JAGUAR</c:v>
                </c:pt>
                <c:pt idx="29">
                  <c:v>SUBARU</c:v>
                </c:pt>
                <c:pt idx="30">
                  <c:v>ABARTH</c:v>
                </c:pt>
                <c:pt idx="31">
                  <c:v>SMART</c:v>
                </c:pt>
                <c:pt idx="32">
                  <c:v>RESLA</c:v>
                </c:pt>
                <c:pt idx="33">
                  <c:v>BENTLEY</c:v>
                </c:pt>
                <c:pt idx="34">
                  <c:v>CEVROLET</c:v>
                </c:pt>
              </c:strCache>
            </c:strRef>
          </c:cat>
          <c:val>
            <c:numRef>
              <c:f>'ΑΓΟΡΑ ΑΥΤΟΚΙΝΗΤΟΥ 2020'!$D$4:$D$38</c:f>
              <c:numCache>
                <c:formatCode>General</c:formatCode>
                <c:ptCount val="35"/>
                <c:pt idx="0">
                  <c:v>956</c:v>
                </c:pt>
                <c:pt idx="1">
                  <c:v>883</c:v>
                </c:pt>
                <c:pt idx="2">
                  <c:v>775</c:v>
                </c:pt>
                <c:pt idx="3">
                  <c:v>539</c:v>
                </c:pt>
                <c:pt idx="4">
                  <c:v>446</c:v>
                </c:pt>
                <c:pt idx="5">
                  <c:v>443</c:v>
                </c:pt>
                <c:pt idx="6">
                  <c:v>555</c:v>
                </c:pt>
                <c:pt idx="7">
                  <c:v>375</c:v>
                </c:pt>
                <c:pt idx="8">
                  <c:v>291</c:v>
                </c:pt>
                <c:pt idx="9">
                  <c:v>254</c:v>
                </c:pt>
                <c:pt idx="10">
                  <c:v>317</c:v>
                </c:pt>
                <c:pt idx="11">
                  <c:v>237</c:v>
                </c:pt>
                <c:pt idx="12">
                  <c:v>190</c:v>
                </c:pt>
                <c:pt idx="13">
                  <c:v>215</c:v>
                </c:pt>
                <c:pt idx="14">
                  <c:v>210</c:v>
                </c:pt>
                <c:pt idx="15">
                  <c:v>408</c:v>
                </c:pt>
                <c:pt idx="16">
                  <c:v>189</c:v>
                </c:pt>
                <c:pt idx="17">
                  <c:v>123</c:v>
                </c:pt>
                <c:pt idx="18">
                  <c:v>129</c:v>
                </c:pt>
                <c:pt idx="19">
                  <c:v>101</c:v>
                </c:pt>
                <c:pt idx="20">
                  <c:v>76</c:v>
                </c:pt>
                <c:pt idx="21">
                  <c:v>39</c:v>
                </c:pt>
                <c:pt idx="22">
                  <c:v>31</c:v>
                </c:pt>
                <c:pt idx="23">
                  <c:v>18</c:v>
                </c:pt>
                <c:pt idx="24">
                  <c:v>18</c:v>
                </c:pt>
                <c:pt idx="25">
                  <c:v>10</c:v>
                </c:pt>
                <c:pt idx="26">
                  <c:v>9</c:v>
                </c:pt>
                <c:pt idx="27">
                  <c:v>8</c:v>
                </c:pt>
                <c:pt idx="28">
                  <c:v>7</c:v>
                </c:pt>
                <c:pt idx="29">
                  <c:v>3</c:v>
                </c:pt>
                <c:pt idx="30">
                  <c:v>4</c:v>
                </c:pt>
                <c:pt idx="3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6F-4CD5-B11C-85AC83756B86}"/>
            </c:ext>
          </c:extLst>
        </c:ser>
        <c:ser>
          <c:idx val="2"/>
          <c:order val="2"/>
          <c:tx>
            <c:strRef>
              <c:f>'ΑΓΟΡΑ ΑΥΤΟΚΙΝΗΤΟΥ 2020'!$E$3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'ΑΓΟΡΑ ΑΥΤΟΚΙΝΗΤΟΥ 2020'!$B$4:$B$38</c:f>
              <c:strCache>
                <c:ptCount val="35"/>
                <c:pt idx="0">
                  <c:v>TOYOTA</c:v>
                </c:pt>
                <c:pt idx="1">
                  <c:v> PEUGEOT</c:v>
                </c:pt>
                <c:pt idx="2">
                  <c:v> VOLKSWAGEN</c:v>
                </c:pt>
                <c:pt idx="3">
                  <c:v> HYUNDAI</c:v>
                </c:pt>
                <c:pt idx="4">
                  <c:v> OPEL</c:v>
                </c:pt>
                <c:pt idx="5">
                  <c:v>NISSAN</c:v>
                </c:pt>
                <c:pt idx="6">
                  <c:v>CITROEN</c:v>
                </c:pt>
                <c:pt idx="7">
                  <c:v> SUZUKI</c:v>
                </c:pt>
                <c:pt idx="8">
                  <c:v>MERCEDES</c:v>
                </c:pt>
                <c:pt idx="9">
                  <c:v> SKODA</c:v>
                </c:pt>
                <c:pt idx="10">
                  <c:v> BMW</c:v>
                </c:pt>
                <c:pt idx="11">
                  <c:v> RENAULT</c:v>
                </c:pt>
                <c:pt idx="12">
                  <c:v> AUDI</c:v>
                </c:pt>
                <c:pt idx="13">
                  <c:v>KIA MOTORS</c:v>
                </c:pt>
                <c:pt idx="14">
                  <c:v> FORD</c:v>
                </c:pt>
                <c:pt idx="15">
                  <c:v>FIAT</c:v>
                </c:pt>
                <c:pt idx="16">
                  <c:v>SEAT</c:v>
                </c:pt>
                <c:pt idx="17">
                  <c:v>MINI</c:v>
                </c:pt>
                <c:pt idx="18">
                  <c:v>DACIA</c:v>
                </c:pt>
                <c:pt idx="19">
                  <c:v>VOLVO</c:v>
                </c:pt>
                <c:pt idx="20">
                  <c:v>JEEP</c:v>
                </c:pt>
                <c:pt idx="21">
                  <c:v>MITSUBISHI </c:v>
                </c:pt>
                <c:pt idx="22">
                  <c:v>HONDA </c:v>
                </c:pt>
                <c:pt idx="23">
                  <c:v>LAND ROVER</c:v>
                </c:pt>
                <c:pt idx="24">
                  <c:v>ALFA ROMEO</c:v>
                </c:pt>
                <c:pt idx="25">
                  <c:v>MAZDA</c:v>
                </c:pt>
                <c:pt idx="26">
                  <c:v>PORCHE</c:v>
                </c:pt>
                <c:pt idx="27">
                  <c:v>LEXUS</c:v>
                </c:pt>
                <c:pt idx="28">
                  <c:v>JAGUAR</c:v>
                </c:pt>
                <c:pt idx="29">
                  <c:v>SUBARU</c:v>
                </c:pt>
                <c:pt idx="30">
                  <c:v>ABARTH</c:v>
                </c:pt>
                <c:pt idx="31">
                  <c:v>SMART</c:v>
                </c:pt>
                <c:pt idx="32">
                  <c:v>RESLA</c:v>
                </c:pt>
                <c:pt idx="33">
                  <c:v>BENTLEY</c:v>
                </c:pt>
                <c:pt idx="34">
                  <c:v>CEVROLET</c:v>
                </c:pt>
              </c:strCache>
            </c:strRef>
          </c:cat>
          <c:val>
            <c:numRef>
              <c:f>'ΑΓΟΡΑ ΑΥΤΟΚΙΝΗΤΟΥ 2020'!$E$4:$E$38</c:f>
              <c:numCache>
                <c:formatCode>General</c:formatCode>
                <c:ptCount val="35"/>
                <c:pt idx="0">
                  <c:v>711</c:v>
                </c:pt>
                <c:pt idx="1">
                  <c:v>225</c:v>
                </c:pt>
                <c:pt idx="2">
                  <c:v>347</c:v>
                </c:pt>
                <c:pt idx="3">
                  <c:v>340</c:v>
                </c:pt>
                <c:pt idx="4">
                  <c:v>175</c:v>
                </c:pt>
                <c:pt idx="5">
                  <c:v>209</c:v>
                </c:pt>
                <c:pt idx="6">
                  <c:v>202</c:v>
                </c:pt>
                <c:pt idx="7">
                  <c:v>117</c:v>
                </c:pt>
                <c:pt idx="8">
                  <c:v>158</c:v>
                </c:pt>
                <c:pt idx="9">
                  <c:v>142</c:v>
                </c:pt>
                <c:pt idx="10">
                  <c:v>190</c:v>
                </c:pt>
                <c:pt idx="11">
                  <c:v>63</c:v>
                </c:pt>
                <c:pt idx="12">
                  <c:v>108</c:v>
                </c:pt>
                <c:pt idx="13">
                  <c:v>104</c:v>
                </c:pt>
                <c:pt idx="14">
                  <c:v>117</c:v>
                </c:pt>
                <c:pt idx="15">
                  <c:v>101</c:v>
                </c:pt>
                <c:pt idx="16">
                  <c:v>73</c:v>
                </c:pt>
                <c:pt idx="17">
                  <c:v>84</c:v>
                </c:pt>
                <c:pt idx="18">
                  <c:v>66</c:v>
                </c:pt>
                <c:pt idx="19">
                  <c:v>68</c:v>
                </c:pt>
                <c:pt idx="20">
                  <c:v>33</c:v>
                </c:pt>
                <c:pt idx="21">
                  <c:v>24</c:v>
                </c:pt>
                <c:pt idx="22">
                  <c:v>18</c:v>
                </c:pt>
                <c:pt idx="23">
                  <c:v>20</c:v>
                </c:pt>
                <c:pt idx="24">
                  <c:v>13</c:v>
                </c:pt>
                <c:pt idx="25">
                  <c:v>13</c:v>
                </c:pt>
                <c:pt idx="26">
                  <c:v>8</c:v>
                </c:pt>
                <c:pt idx="27">
                  <c:v>6</c:v>
                </c:pt>
                <c:pt idx="28">
                  <c:v>1</c:v>
                </c:pt>
                <c:pt idx="29">
                  <c:v>4</c:v>
                </c:pt>
                <c:pt idx="30">
                  <c:v>2</c:v>
                </c:pt>
                <c:pt idx="3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6F-4CD5-B11C-85AC83756B86}"/>
            </c:ext>
          </c:extLst>
        </c:ser>
        <c:ser>
          <c:idx val="3"/>
          <c:order val="3"/>
          <c:tx>
            <c:strRef>
              <c:f>'ΑΓΟΡΑ ΑΥΤΟΚΙΝΗΤΟΥ 2020'!$F$3</c:f>
              <c:strCache>
                <c:ptCount val="1"/>
                <c:pt idx="0">
                  <c:v>APR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'ΑΓΟΡΑ ΑΥΤΟΚΙΝΗΤΟΥ 2020'!$B$4:$B$38</c:f>
              <c:strCache>
                <c:ptCount val="35"/>
                <c:pt idx="0">
                  <c:v>TOYOTA</c:v>
                </c:pt>
                <c:pt idx="1">
                  <c:v> PEUGEOT</c:v>
                </c:pt>
                <c:pt idx="2">
                  <c:v> VOLKSWAGEN</c:v>
                </c:pt>
                <c:pt idx="3">
                  <c:v> HYUNDAI</c:v>
                </c:pt>
                <c:pt idx="4">
                  <c:v> OPEL</c:v>
                </c:pt>
                <c:pt idx="5">
                  <c:v>NISSAN</c:v>
                </c:pt>
                <c:pt idx="6">
                  <c:v>CITROEN</c:v>
                </c:pt>
                <c:pt idx="7">
                  <c:v> SUZUKI</c:v>
                </c:pt>
                <c:pt idx="8">
                  <c:v>MERCEDES</c:v>
                </c:pt>
                <c:pt idx="9">
                  <c:v> SKODA</c:v>
                </c:pt>
                <c:pt idx="10">
                  <c:v> BMW</c:v>
                </c:pt>
                <c:pt idx="11">
                  <c:v> RENAULT</c:v>
                </c:pt>
                <c:pt idx="12">
                  <c:v> AUDI</c:v>
                </c:pt>
                <c:pt idx="13">
                  <c:v>KIA MOTORS</c:v>
                </c:pt>
                <c:pt idx="14">
                  <c:v> FORD</c:v>
                </c:pt>
                <c:pt idx="15">
                  <c:v>FIAT</c:v>
                </c:pt>
                <c:pt idx="16">
                  <c:v>SEAT</c:v>
                </c:pt>
                <c:pt idx="17">
                  <c:v>MINI</c:v>
                </c:pt>
                <c:pt idx="18">
                  <c:v>DACIA</c:v>
                </c:pt>
                <c:pt idx="19">
                  <c:v>VOLVO</c:v>
                </c:pt>
                <c:pt idx="20">
                  <c:v>JEEP</c:v>
                </c:pt>
                <c:pt idx="21">
                  <c:v>MITSUBISHI </c:v>
                </c:pt>
                <c:pt idx="22">
                  <c:v>HONDA </c:v>
                </c:pt>
                <c:pt idx="23">
                  <c:v>LAND ROVER</c:v>
                </c:pt>
                <c:pt idx="24">
                  <c:v>ALFA ROMEO</c:v>
                </c:pt>
                <c:pt idx="25">
                  <c:v>MAZDA</c:v>
                </c:pt>
                <c:pt idx="26">
                  <c:v>PORCHE</c:v>
                </c:pt>
                <c:pt idx="27">
                  <c:v>LEXUS</c:v>
                </c:pt>
                <c:pt idx="28">
                  <c:v>JAGUAR</c:v>
                </c:pt>
                <c:pt idx="29">
                  <c:v>SUBARU</c:v>
                </c:pt>
                <c:pt idx="30">
                  <c:v>ABARTH</c:v>
                </c:pt>
                <c:pt idx="31">
                  <c:v>SMART</c:v>
                </c:pt>
                <c:pt idx="32">
                  <c:v>RESLA</c:v>
                </c:pt>
                <c:pt idx="33">
                  <c:v>BENTLEY</c:v>
                </c:pt>
                <c:pt idx="34">
                  <c:v>CEVROLET</c:v>
                </c:pt>
              </c:strCache>
            </c:strRef>
          </c:cat>
          <c:val>
            <c:numRef>
              <c:f>'ΑΓΟΡΑ ΑΥΤΟΚΙΝΗΤΟΥ 2020'!$F$4:$F$38</c:f>
              <c:numCache>
                <c:formatCode>General</c:formatCode>
                <c:ptCount val="35"/>
                <c:pt idx="0">
                  <c:v>457</c:v>
                </c:pt>
                <c:pt idx="1">
                  <c:v>199</c:v>
                </c:pt>
                <c:pt idx="2">
                  <c:v>143</c:v>
                </c:pt>
                <c:pt idx="3">
                  <c:v>162</c:v>
                </c:pt>
                <c:pt idx="4">
                  <c:v>176</c:v>
                </c:pt>
                <c:pt idx="5">
                  <c:v>95</c:v>
                </c:pt>
                <c:pt idx="6">
                  <c:v>73</c:v>
                </c:pt>
                <c:pt idx="7">
                  <c:v>91</c:v>
                </c:pt>
                <c:pt idx="8">
                  <c:v>110</c:v>
                </c:pt>
                <c:pt idx="9">
                  <c:v>89</c:v>
                </c:pt>
                <c:pt idx="10">
                  <c:v>153</c:v>
                </c:pt>
                <c:pt idx="11">
                  <c:v>89</c:v>
                </c:pt>
                <c:pt idx="12">
                  <c:v>175</c:v>
                </c:pt>
                <c:pt idx="13">
                  <c:v>37</c:v>
                </c:pt>
                <c:pt idx="14">
                  <c:v>53</c:v>
                </c:pt>
                <c:pt idx="15">
                  <c:v>58</c:v>
                </c:pt>
                <c:pt idx="16">
                  <c:v>25</c:v>
                </c:pt>
                <c:pt idx="17">
                  <c:v>64</c:v>
                </c:pt>
                <c:pt idx="18">
                  <c:v>37</c:v>
                </c:pt>
                <c:pt idx="19">
                  <c:v>49</c:v>
                </c:pt>
                <c:pt idx="20">
                  <c:v>27</c:v>
                </c:pt>
                <c:pt idx="21">
                  <c:v>14</c:v>
                </c:pt>
                <c:pt idx="22">
                  <c:v>14</c:v>
                </c:pt>
                <c:pt idx="23">
                  <c:v>12</c:v>
                </c:pt>
                <c:pt idx="24">
                  <c:v>12</c:v>
                </c:pt>
                <c:pt idx="25">
                  <c:v>1</c:v>
                </c:pt>
                <c:pt idx="26">
                  <c:v>6</c:v>
                </c:pt>
                <c:pt idx="27">
                  <c:v>8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6F-4CD5-B11C-85AC83756B86}"/>
            </c:ext>
          </c:extLst>
        </c:ser>
        <c:ser>
          <c:idx val="4"/>
          <c:order val="4"/>
          <c:tx>
            <c:strRef>
              <c:f>'ΑΓΟΡΑ ΑΥΤΟΚΙΝΗΤΟΥ 2020'!$G$3</c:f>
              <c:strCache>
                <c:ptCount val="1"/>
                <c:pt idx="0">
                  <c:v>MAY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'ΑΓΟΡΑ ΑΥΤΟΚΙΝΗΤΟΥ 2020'!$B$4:$B$38</c:f>
              <c:strCache>
                <c:ptCount val="35"/>
                <c:pt idx="0">
                  <c:v>TOYOTA</c:v>
                </c:pt>
                <c:pt idx="1">
                  <c:v> PEUGEOT</c:v>
                </c:pt>
                <c:pt idx="2">
                  <c:v> VOLKSWAGEN</c:v>
                </c:pt>
                <c:pt idx="3">
                  <c:v> HYUNDAI</c:v>
                </c:pt>
                <c:pt idx="4">
                  <c:v> OPEL</c:v>
                </c:pt>
                <c:pt idx="5">
                  <c:v>NISSAN</c:v>
                </c:pt>
                <c:pt idx="6">
                  <c:v>CITROEN</c:v>
                </c:pt>
                <c:pt idx="7">
                  <c:v> SUZUKI</c:v>
                </c:pt>
                <c:pt idx="8">
                  <c:v>MERCEDES</c:v>
                </c:pt>
                <c:pt idx="9">
                  <c:v> SKODA</c:v>
                </c:pt>
                <c:pt idx="10">
                  <c:v> BMW</c:v>
                </c:pt>
                <c:pt idx="11">
                  <c:v> RENAULT</c:v>
                </c:pt>
                <c:pt idx="12">
                  <c:v> AUDI</c:v>
                </c:pt>
                <c:pt idx="13">
                  <c:v>KIA MOTORS</c:v>
                </c:pt>
                <c:pt idx="14">
                  <c:v> FORD</c:v>
                </c:pt>
                <c:pt idx="15">
                  <c:v>FIAT</c:v>
                </c:pt>
                <c:pt idx="16">
                  <c:v>SEAT</c:v>
                </c:pt>
                <c:pt idx="17">
                  <c:v>MINI</c:v>
                </c:pt>
                <c:pt idx="18">
                  <c:v>DACIA</c:v>
                </c:pt>
                <c:pt idx="19">
                  <c:v>VOLVO</c:v>
                </c:pt>
                <c:pt idx="20">
                  <c:v>JEEP</c:v>
                </c:pt>
                <c:pt idx="21">
                  <c:v>MITSUBISHI </c:v>
                </c:pt>
                <c:pt idx="22">
                  <c:v>HONDA </c:v>
                </c:pt>
                <c:pt idx="23">
                  <c:v>LAND ROVER</c:v>
                </c:pt>
                <c:pt idx="24">
                  <c:v>ALFA ROMEO</c:v>
                </c:pt>
                <c:pt idx="25">
                  <c:v>MAZDA</c:v>
                </c:pt>
                <c:pt idx="26">
                  <c:v>PORCHE</c:v>
                </c:pt>
                <c:pt idx="27">
                  <c:v>LEXUS</c:v>
                </c:pt>
                <c:pt idx="28">
                  <c:v>JAGUAR</c:v>
                </c:pt>
                <c:pt idx="29">
                  <c:v>SUBARU</c:v>
                </c:pt>
                <c:pt idx="30">
                  <c:v>ABARTH</c:v>
                </c:pt>
                <c:pt idx="31">
                  <c:v>SMART</c:v>
                </c:pt>
                <c:pt idx="32">
                  <c:v>RESLA</c:v>
                </c:pt>
                <c:pt idx="33">
                  <c:v>BENTLEY</c:v>
                </c:pt>
                <c:pt idx="34">
                  <c:v>CEVROLET</c:v>
                </c:pt>
              </c:strCache>
            </c:strRef>
          </c:cat>
          <c:val>
            <c:numRef>
              <c:f>'ΑΓΟΡΑ ΑΥΤΟΚΙΝΗΤΟΥ 2020'!$G$4:$G$38</c:f>
              <c:numCache>
                <c:formatCode>General</c:formatCode>
                <c:ptCount val="35"/>
                <c:pt idx="0">
                  <c:v>729</c:v>
                </c:pt>
                <c:pt idx="1">
                  <c:v>484</c:v>
                </c:pt>
                <c:pt idx="2">
                  <c:v>383</c:v>
                </c:pt>
                <c:pt idx="3">
                  <c:v>200</c:v>
                </c:pt>
                <c:pt idx="4">
                  <c:v>413</c:v>
                </c:pt>
                <c:pt idx="5">
                  <c:v>200</c:v>
                </c:pt>
                <c:pt idx="6">
                  <c:v>235</c:v>
                </c:pt>
                <c:pt idx="7">
                  <c:v>166</c:v>
                </c:pt>
                <c:pt idx="8">
                  <c:v>239</c:v>
                </c:pt>
                <c:pt idx="9">
                  <c:v>185</c:v>
                </c:pt>
                <c:pt idx="10">
                  <c:v>190</c:v>
                </c:pt>
                <c:pt idx="11">
                  <c:v>111</c:v>
                </c:pt>
                <c:pt idx="12">
                  <c:v>214</c:v>
                </c:pt>
                <c:pt idx="13">
                  <c:v>74</c:v>
                </c:pt>
                <c:pt idx="14">
                  <c:v>130</c:v>
                </c:pt>
                <c:pt idx="15">
                  <c:v>85</c:v>
                </c:pt>
                <c:pt idx="16">
                  <c:v>68</c:v>
                </c:pt>
                <c:pt idx="17">
                  <c:v>89</c:v>
                </c:pt>
                <c:pt idx="18">
                  <c:v>87</c:v>
                </c:pt>
                <c:pt idx="19">
                  <c:v>63</c:v>
                </c:pt>
                <c:pt idx="20">
                  <c:v>40</c:v>
                </c:pt>
                <c:pt idx="21">
                  <c:v>32</c:v>
                </c:pt>
                <c:pt idx="22">
                  <c:v>16</c:v>
                </c:pt>
                <c:pt idx="23">
                  <c:v>17</c:v>
                </c:pt>
                <c:pt idx="24">
                  <c:v>11</c:v>
                </c:pt>
                <c:pt idx="25">
                  <c:v>8</c:v>
                </c:pt>
                <c:pt idx="26">
                  <c:v>10</c:v>
                </c:pt>
                <c:pt idx="27">
                  <c:v>7</c:v>
                </c:pt>
                <c:pt idx="28">
                  <c:v>4</c:v>
                </c:pt>
                <c:pt idx="29">
                  <c:v>1</c:v>
                </c:pt>
                <c:pt idx="30">
                  <c:v>3</c:v>
                </c:pt>
                <c:pt idx="31">
                  <c:v>1</c:v>
                </c:pt>
                <c:pt idx="3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6F-4CD5-B11C-85AC83756B86}"/>
            </c:ext>
          </c:extLst>
        </c:ser>
        <c:ser>
          <c:idx val="5"/>
          <c:order val="5"/>
          <c:tx>
            <c:strRef>
              <c:f>'ΑΓΟΡΑ ΑΥΤΟΚΙΝΗΤΟΥ 2020'!$H$3</c:f>
              <c:strCache>
                <c:ptCount val="1"/>
                <c:pt idx="0">
                  <c:v>JUN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'ΑΓΟΡΑ ΑΥΤΟΚΙΝΗΤΟΥ 2020'!$B$4:$B$38</c:f>
              <c:strCache>
                <c:ptCount val="35"/>
                <c:pt idx="0">
                  <c:v>TOYOTA</c:v>
                </c:pt>
                <c:pt idx="1">
                  <c:v> PEUGEOT</c:v>
                </c:pt>
                <c:pt idx="2">
                  <c:v> VOLKSWAGEN</c:v>
                </c:pt>
                <c:pt idx="3">
                  <c:v> HYUNDAI</c:v>
                </c:pt>
                <c:pt idx="4">
                  <c:v> OPEL</c:v>
                </c:pt>
                <c:pt idx="5">
                  <c:v>NISSAN</c:v>
                </c:pt>
                <c:pt idx="6">
                  <c:v>CITROEN</c:v>
                </c:pt>
                <c:pt idx="7">
                  <c:v> SUZUKI</c:v>
                </c:pt>
                <c:pt idx="8">
                  <c:v>MERCEDES</c:v>
                </c:pt>
                <c:pt idx="9">
                  <c:v> SKODA</c:v>
                </c:pt>
                <c:pt idx="10">
                  <c:v> BMW</c:v>
                </c:pt>
                <c:pt idx="11">
                  <c:v> RENAULT</c:v>
                </c:pt>
                <c:pt idx="12">
                  <c:v> AUDI</c:v>
                </c:pt>
                <c:pt idx="13">
                  <c:v>KIA MOTORS</c:v>
                </c:pt>
                <c:pt idx="14">
                  <c:v> FORD</c:v>
                </c:pt>
                <c:pt idx="15">
                  <c:v>FIAT</c:v>
                </c:pt>
                <c:pt idx="16">
                  <c:v>SEAT</c:v>
                </c:pt>
                <c:pt idx="17">
                  <c:v>MINI</c:v>
                </c:pt>
                <c:pt idx="18">
                  <c:v>DACIA</c:v>
                </c:pt>
                <c:pt idx="19">
                  <c:v>VOLVO</c:v>
                </c:pt>
                <c:pt idx="20">
                  <c:v>JEEP</c:v>
                </c:pt>
                <c:pt idx="21">
                  <c:v>MITSUBISHI </c:v>
                </c:pt>
                <c:pt idx="22">
                  <c:v>HONDA </c:v>
                </c:pt>
                <c:pt idx="23">
                  <c:v>LAND ROVER</c:v>
                </c:pt>
                <c:pt idx="24">
                  <c:v>ALFA ROMEO</c:v>
                </c:pt>
                <c:pt idx="25">
                  <c:v>MAZDA</c:v>
                </c:pt>
                <c:pt idx="26">
                  <c:v>PORCHE</c:v>
                </c:pt>
                <c:pt idx="27">
                  <c:v>LEXUS</c:v>
                </c:pt>
                <c:pt idx="28">
                  <c:v>JAGUAR</c:v>
                </c:pt>
                <c:pt idx="29">
                  <c:v>SUBARU</c:v>
                </c:pt>
                <c:pt idx="30">
                  <c:v>ABARTH</c:v>
                </c:pt>
                <c:pt idx="31">
                  <c:v>SMART</c:v>
                </c:pt>
                <c:pt idx="32">
                  <c:v>RESLA</c:v>
                </c:pt>
                <c:pt idx="33">
                  <c:v>BENTLEY</c:v>
                </c:pt>
                <c:pt idx="34">
                  <c:v>CEVROLET</c:v>
                </c:pt>
              </c:strCache>
            </c:strRef>
          </c:cat>
          <c:val>
            <c:numRef>
              <c:f>'ΑΓΟΡΑ ΑΥΤΟΚΙΝΗΤΟΥ 2020'!$H$4:$H$38</c:f>
              <c:numCache>
                <c:formatCode>General</c:formatCode>
                <c:ptCount val="35"/>
                <c:pt idx="0">
                  <c:v>1029</c:v>
                </c:pt>
                <c:pt idx="1">
                  <c:v>849</c:v>
                </c:pt>
                <c:pt idx="2">
                  <c:v>710</c:v>
                </c:pt>
                <c:pt idx="3">
                  <c:v>605</c:v>
                </c:pt>
                <c:pt idx="4">
                  <c:v>470</c:v>
                </c:pt>
                <c:pt idx="5">
                  <c:v>568</c:v>
                </c:pt>
                <c:pt idx="6">
                  <c:v>442</c:v>
                </c:pt>
                <c:pt idx="7">
                  <c:v>395</c:v>
                </c:pt>
                <c:pt idx="8">
                  <c:v>317</c:v>
                </c:pt>
                <c:pt idx="9">
                  <c:v>367</c:v>
                </c:pt>
                <c:pt idx="10">
                  <c:v>357</c:v>
                </c:pt>
                <c:pt idx="11">
                  <c:v>225</c:v>
                </c:pt>
                <c:pt idx="12">
                  <c:v>298</c:v>
                </c:pt>
                <c:pt idx="13">
                  <c:v>211</c:v>
                </c:pt>
                <c:pt idx="14">
                  <c:v>321</c:v>
                </c:pt>
                <c:pt idx="15">
                  <c:v>243</c:v>
                </c:pt>
                <c:pt idx="16">
                  <c:v>135</c:v>
                </c:pt>
                <c:pt idx="17">
                  <c:v>160</c:v>
                </c:pt>
                <c:pt idx="18">
                  <c:v>186</c:v>
                </c:pt>
                <c:pt idx="19">
                  <c:v>143</c:v>
                </c:pt>
                <c:pt idx="20">
                  <c:v>55</c:v>
                </c:pt>
                <c:pt idx="21">
                  <c:v>35</c:v>
                </c:pt>
                <c:pt idx="22">
                  <c:v>42</c:v>
                </c:pt>
                <c:pt idx="23">
                  <c:v>23</c:v>
                </c:pt>
                <c:pt idx="24">
                  <c:v>8</c:v>
                </c:pt>
                <c:pt idx="25">
                  <c:v>33</c:v>
                </c:pt>
                <c:pt idx="26">
                  <c:v>9</c:v>
                </c:pt>
                <c:pt idx="27">
                  <c:v>6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46F-4CD5-B11C-85AC83756B86}"/>
            </c:ext>
          </c:extLst>
        </c:ser>
        <c:ser>
          <c:idx val="6"/>
          <c:order val="6"/>
          <c:tx>
            <c:strRef>
              <c:f>'ΑΓΟΡΑ ΑΥΤΟΚΙΝΗΤΟΥ 2020'!$I$3</c:f>
              <c:strCache>
                <c:ptCount val="1"/>
                <c:pt idx="0">
                  <c:v>JUL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'ΑΓΟΡΑ ΑΥΤΟΚΙΝΗΤΟΥ 2020'!$B$4:$B$38</c:f>
              <c:strCache>
                <c:ptCount val="35"/>
                <c:pt idx="0">
                  <c:v>TOYOTA</c:v>
                </c:pt>
                <c:pt idx="1">
                  <c:v> PEUGEOT</c:v>
                </c:pt>
                <c:pt idx="2">
                  <c:v> VOLKSWAGEN</c:v>
                </c:pt>
                <c:pt idx="3">
                  <c:v> HYUNDAI</c:v>
                </c:pt>
                <c:pt idx="4">
                  <c:v> OPEL</c:v>
                </c:pt>
                <c:pt idx="5">
                  <c:v>NISSAN</c:v>
                </c:pt>
                <c:pt idx="6">
                  <c:v>CITROEN</c:v>
                </c:pt>
                <c:pt idx="7">
                  <c:v> SUZUKI</c:v>
                </c:pt>
                <c:pt idx="8">
                  <c:v>MERCEDES</c:v>
                </c:pt>
                <c:pt idx="9">
                  <c:v> SKODA</c:v>
                </c:pt>
                <c:pt idx="10">
                  <c:v> BMW</c:v>
                </c:pt>
                <c:pt idx="11">
                  <c:v> RENAULT</c:v>
                </c:pt>
                <c:pt idx="12">
                  <c:v> AUDI</c:v>
                </c:pt>
                <c:pt idx="13">
                  <c:v>KIA MOTORS</c:v>
                </c:pt>
                <c:pt idx="14">
                  <c:v> FORD</c:v>
                </c:pt>
                <c:pt idx="15">
                  <c:v>FIAT</c:v>
                </c:pt>
                <c:pt idx="16">
                  <c:v>SEAT</c:v>
                </c:pt>
                <c:pt idx="17">
                  <c:v>MINI</c:v>
                </c:pt>
                <c:pt idx="18">
                  <c:v>DACIA</c:v>
                </c:pt>
                <c:pt idx="19">
                  <c:v>VOLVO</c:v>
                </c:pt>
                <c:pt idx="20">
                  <c:v>JEEP</c:v>
                </c:pt>
                <c:pt idx="21">
                  <c:v>MITSUBISHI </c:v>
                </c:pt>
                <c:pt idx="22">
                  <c:v>HONDA </c:v>
                </c:pt>
                <c:pt idx="23">
                  <c:v>LAND ROVER</c:v>
                </c:pt>
                <c:pt idx="24">
                  <c:v>ALFA ROMEO</c:v>
                </c:pt>
                <c:pt idx="25">
                  <c:v>MAZDA</c:v>
                </c:pt>
                <c:pt idx="26">
                  <c:v>PORCHE</c:v>
                </c:pt>
                <c:pt idx="27">
                  <c:v>LEXUS</c:v>
                </c:pt>
                <c:pt idx="28">
                  <c:v>JAGUAR</c:v>
                </c:pt>
                <c:pt idx="29">
                  <c:v>SUBARU</c:v>
                </c:pt>
                <c:pt idx="30">
                  <c:v>ABARTH</c:v>
                </c:pt>
                <c:pt idx="31">
                  <c:v>SMART</c:v>
                </c:pt>
                <c:pt idx="32">
                  <c:v>RESLA</c:v>
                </c:pt>
                <c:pt idx="33">
                  <c:v>BENTLEY</c:v>
                </c:pt>
                <c:pt idx="34">
                  <c:v>CEVROLET</c:v>
                </c:pt>
              </c:strCache>
            </c:strRef>
          </c:cat>
          <c:val>
            <c:numRef>
              <c:f>'ΑΓΟΡΑ ΑΥΤΟΚΙΝΗΤΟΥ 2020'!$I$4:$I$38</c:f>
              <c:numCache>
                <c:formatCode>General</c:formatCode>
                <c:ptCount val="35"/>
                <c:pt idx="0">
                  <c:v>1237</c:v>
                </c:pt>
                <c:pt idx="1">
                  <c:v>912</c:v>
                </c:pt>
                <c:pt idx="2">
                  <c:v>850</c:v>
                </c:pt>
                <c:pt idx="3">
                  <c:v>701</c:v>
                </c:pt>
                <c:pt idx="4">
                  <c:v>564</c:v>
                </c:pt>
                <c:pt idx="5">
                  <c:v>404</c:v>
                </c:pt>
                <c:pt idx="6">
                  <c:v>452</c:v>
                </c:pt>
                <c:pt idx="7">
                  <c:v>354</c:v>
                </c:pt>
                <c:pt idx="8">
                  <c:v>399</c:v>
                </c:pt>
                <c:pt idx="9">
                  <c:v>410</c:v>
                </c:pt>
                <c:pt idx="10">
                  <c:v>353</c:v>
                </c:pt>
                <c:pt idx="11">
                  <c:v>273</c:v>
                </c:pt>
                <c:pt idx="12">
                  <c:v>326</c:v>
                </c:pt>
                <c:pt idx="13">
                  <c:v>457</c:v>
                </c:pt>
                <c:pt idx="14">
                  <c:v>296</c:v>
                </c:pt>
                <c:pt idx="15">
                  <c:v>285</c:v>
                </c:pt>
                <c:pt idx="16">
                  <c:v>293</c:v>
                </c:pt>
                <c:pt idx="17">
                  <c:v>215</c:v>
                </c:pt>
                <c:pt idx="18">
                  <c:v>159</c:v>
                </c:pt>
                <c:pt idx="19">
                  <c:v>190</c:v>
                </c:pt>
                <c:pt idx="20">
                  <c:v>123</c:v>
                </c:pt>
                <c:pt idx="21">
                  <c:v>68</c:v>
                </c:pt>
                <c:pt idx="22">
                  <c:v>41</c:v>
                </c:pt>
                <c:pt idx="23">
                  <c:v>31</c:v>
                </c:pt>
                <c:pt idx="24">
                  <c:v>52</c:v>
                </c:pt>
                <c:pt idx="25">
                  <c:v>25</c:v>
                </c:pt>
                <c:pt idx="26">
                  <c:v>16</c:v>
                </c:pt>
                <c:pt idx="27">
                  <c:v>7</c:v>
                </c:pt>
                <c:pt idx="28">
                  <c:v>9</c:v>
                </c:pt>
                <c:pt idx="29">
                  <c:v>7</c:v>
                </c:pt>
                <c:pt idx="30">
                  <c:v>2</c:v>
                </c:pt>
                <c:pt idx="31">
                  <c:v>3</c:v>
                </c:pt>
                <c:pt idx="3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46F-4CD5-B11C-85AC83756B86}"/>
            </c:ext>
          </c:extLst>
        </c:ser>
        <c:ser>
          <c:idx val="7"/>
          <c:order val="7"/>
          <c:tx>
            <c:strRef>
              <c:f>'ΑΓΟΡΑ ΑΥΤΟΚΙΝΗΤΟΥ 2020'!$J$3</c:f>
              <c:strCache>
                <c:ptCount val="1"/>
                <c:pt idx="0">
                  <c:v>AUG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'ΑΓΟΡΑ ΑΥΤΟΚΙΝΗΤΟΥ 2020'!$B$4:$B$38</c:f>
              <c:strCache>
                <c:ptCount val="35"/>
                <c:pt idx="0">
                  <c:v>TOYOTA</c:v>
                </c:pt>
                <c:pt idx="1">
                  <c:v> PEUGEOT</c:v>
                </c:pt>
                <c:pt idx="2">
                  <c:v> VOLKSWAGEN</c:v>
                </c:pt>
                <c:pt idx="3">
                  <c:v> HYUNDAI</c:v>
                </c:pt>
                <c:pt idx="4">
                  <c:v> OPEL</c:v>
                </c:pt>
                <c:pt idx="5">
                  <c:v>NISSAN</c:v>
                </c:pt>
                <c:pt idx="6">
                  <c:v>CITROEN</c:v>
                </c:pt>
                <c:pt idx="7">
                  <c:v> SUZUKI</c:v>
                </c:pt>
                <c:pt idx="8">
                  <c:v>MERCEDES</c:v>
                </c:pt>
                <c:pt idx="9">
                  <c:v> SKODA</c:v>
                </c:pt>
                <c:pt idx="10">
                  <c:v> BMW</c:v>
                </c:pt>
                <c:pt idx="11">
                  <c:v> RENAULT</c:v>
                </c:pt>
                <c:pt idx="12">
                  <c:v> AUDI</c:v>
                </c:pt>
                <c:pt idx="13">
                  <c:v>KIA MOTORS</c:v>
                </c:pt>
                <c:pt idx="14">
                  <c:v> FORD</c:v>
                </c:pt>
                <c:pt idx="15">
                  <c:v>FIAT</c:v>
                </c:pt>
                <c:pt idx="16">
                  <c:v>SEAT</c:v>
                </c:pt>
                <c:pt idx="17">
                  <c:v>MINI</c:v>
                </c:pt>
                <c:pt idx="18">
                  <c:v>DACIA</c:v>
                </c:pt>
                <c:pt idx="19">
                  <c:v>VOLVO</c:v>
                </c:pt>
                <c:pt idx="20">
                  <c:v>JEEP</c:v>
                </c:pt>
                <c:pt idx="21">
                  <c:v>MITSUBISHI </c:v>
                </c:pt>
                <c:pt idx="22">
                  <c:v>HONDA </c:v>
                </c:pt>
                <c:pt idx="23">
                  <c:v>LAND ROVER</c:v>
                </c:pt>
                <c:pt idx="24">
                  <c:v>ALFA ROMEO</c:v>
                </c:pt>
                <c:pt idx="25">
                  <c:v>MAZDA</c:v>
                </c:pt>
                <c:pt idx="26">
                  <c:v>PORCHE</c:v>
                </c:pt>
                <c:pt idx="27">
                  <c:v>LEXUS</c:v>
                </c:pt>
                <c:pt idx="28">
                  <c:v>JAGUAR</c:v>
                </c:pt>
                <c:pt idx="29">
                  <c:v>SUBARU</c:v>
                </c:pt>
                <c:pt idx="30">
                  <c:v>ABARTH</c:v>
                </c:pt>
                <c:pt idx="31">
                  <c:v>SMART</c:v>
                </c:pt>
                <c:pt idx="32">
                  <c:v>RESLA</c:v>
                </c:pt>
                <c:pt idx="33">
                  <c:v>BENTLEY</c:v>
                </c:pt>
                <c:pt idx="34">
                  <c:v>CEVROLET</c:v>
                </c:pt>
              </c:strCache>
            </c:strRef>
          </c:cat>
          <c:val>
            <c:numRef>
              <c:f>'ΑΓΟΡΑ ΑΥΤΟΚΙΝΗΤΟΥ 2020'!$J$4:$J$38</c:f>
              <c:numCache>
                <c:formatCode>General</c:formatCode>
                <c:ptCount val="35"/>
                <c:pt idx="0">
                  <c:v>904</c:v>
                </c:pt>
                <c:pt idx="1">
                  <c:v>553</c:v>
                </c:pt>
                <c:pt idx="2">
                  <c:v>500</c:v>
                </c:pt>
                <c:pt idx="3">
                  <c:v>489</c:v>
                </c:pt>
                <c:pt idx="4">
                  <c:v>351</c:v>
                </c:pt>
                <c:pt idx="5">
                  <c:v>229</c:v>
                </c:pt>
                <c:pt idx="6">
                  <c:v>281</c:v>
                </c:pt>
                <c:pt idx="7">
                  <c:v>234</c:v>
                </c:pt>
                <c:pt idx="8">
                  <c:v>289</c:v>
                </c:pt>
                <c:pt idx="9">
                  <c:v>383</c:v>
                </c:pt>
                <c:pt idx="10">
                  <c:v>209</c:v>
                </c:pt>
                <c:pt idx="11">
                  <c:v>648</c:v>
                </c:pt>
                <c:pt idx="12">
                  <c:v>216</c:v>
                </c:pt>
                <c:pt idx="13">
                  <c:v>215</c:v>
                </c:pt>
                <c:pt idx="14">
                  <c:v>269</c:v>
                </c:pt>
                <c:pt idx="15">
                  <c:v>214</c:v>
                </c:pt>
                <c:pt idx="16">
                  <c:v>149</c:v>
                </c:pt>
                <c:pt idx="17">
                  <c:v>134</c:v>
                </c:pt>
                <c:pt idx="18">
                  <c:v>129</c:v>
                </c:pt>
                <c:pt idx="19">
                  <c:v>109</c:v>
                </c:pt>
                <c:pt idx="20">
                  <c:v>96</c:v>
                </c:pt>
                <c:pt idx="21">
                  <c:v>60</c:v>
                </c:pt>
                <c:pt idx="22">
                  <c:v>55</c:v>
                </c:pt>
                <c:pt idx="23">
                  <c:v>40</c:v>
                </c:pt>
                <c:pt idx="24">
                  <c:v>32</c:v>
                </c:pt>
                <c:pt idx="25">
                  <c:v>18</c:v>
                </c:pt>
                <c:pt idx="26">
                  <c:v>7</c:v>
                </c:pt>
                <c:pt idx="27">
                  <c:v>9</c:v>
                </c:pt>
                <c:pt idx="28">
                  <c:v>27</c:v>
                </c:pt>
                <c:pt idx="29">
                  <c:v>2</c:v>
                </c:pt>
                <c:pt idx="30">
                  <c:v>1</c:v>
                </c:pt>
                <c:pt idx="3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46F-4CD5-B11C-85AC83756B86}"/>
            </c:ext>
          </c:extLst>
        </c:ser>
        <c:ser>
          <c:idx val="9"/>
          <c:order val="9"/>
          <c:tx>
            <c:strRef>
              <c:f>'ΑΓΟΡΑ ΑΥΤΟΚΙΝΗΤΟΥ 2020'!$L$3</c:f>
              <c:strCache>
                <c:ptCount val="1"/>
                <c:pt idx="0">
                  <c:v>YTD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'ΑΓΟΡΑ ΑΥΤΟΚΙΝΗΤΟΥ 2020'!$B$4:$B$38</c:f>
              <c:strCache>
                <c:ptCount val="35"/>
                <c:pt idx="0">
                  <c:v>TOYOTA</c:v>
                </c:pt>
                <c:pt idx="1">
                  <c:v> PEUGEOT</c:v>
                </c:pt>
                <c:pt idx="2">
                  <c:v> VOLKSWAGEN</c:v>
                </c:pt>
                <c:pt idx="3">
                  <c:v> HYUNDAI</c:v>
                </c:pt>
                <c:pt idx="4">
                  <c:v> OPEL</c:v>
                </c:pt>
                <c:pt idx="5">
                  <c:v>NISSAN</c:v>
                </c:pt>
                <c:pt idx="6">
                  <c:v>CITROEN</c:v>
                </c:pt>
                <c:pt idx="7">
                  <c:v> SUZUKI</c:v>
                </c:pt>
                <c:pt idx="8">
                  <c:v>MERCEDES</c:v>
                </c:pt>
                <c:pt idx="9">
                  <c:v> SKODA</c:v>
                </c:pt>
                <c:pt idx="10">
                  <c:v> BMW</c:v>
                </c:pt>
                <c:pt idx="11">
                  <c:v> RENAULT</c:v>
                </c:pt>
                <c:pt idx="12">
                  <c:v> AUDI</c:v>
                </c:pt>
                <c:pt idx="13">
                  <c:v>KIA MOTORS</c:v>
                </c:pt>
                <c:pt idx="14">
                  <c:v> FORD</c:v>
                </c:pt>
                <c:pt idx="15">
                  <c:v>FIAT</c:v>
                </c:pt>
                <c:pt idx="16">
                  <c:v>SEAT</c:v>
                </c:pt>
                <c:pt idx="17">
                  <c:v>MINI</c:v>
                </c:pt>
                <c:pt idx="18">
                  <c:v>DACIA</c:v>
                </c:pt>
                <c:pt idx="19">
                  <c:v>VOLVO</c:v>
                </c:pt>
                <c:pt idx="20">
                  <c:v>JEEP</c:v>
                </c:pt>
                <c:pt idx="21">
                  <c:v>MITSUBISHI </c:v>
                </c:pt>
                <c:pt idx="22">
                  <c:v>HONDA </c:v>
                </c:pt>
                <c:pt idx="23">
                  <c:v>LAND ROVER</c:v>
                </c:pt>
                <c:pt idx="24">
                  <c:v>ALFA ROMEO</c:v>
                </c:pt>
                <c:pt idx="25">
                  <c:v>MAZDA</c:v>
                </c:pt>
                <c:pt idx="26">
                  <c:v>PORCHE</c:v>
                </c:pt>
                <c:pt idx="27">
                  <c:v>LEXUS</c:v>
                </c:pt>
                <c:pt idx="28">
                  <c:v>JAGUAR</c:v>
                </c:pt>
                <c:pt idx="29">
                  <c:v>SUBARU</c:v>
                </c:pt>
                <c:pt idx="30">
                  <c:v>ABARTH</c:v>
                </c:pt>
                <c:pt idx="31">
                  <c:v>SMART</c:v>
                </c:pt>
                <c:pt idx="32">
                  <c:v>RESLA</c:v>
                </c:pt>
                <c:pt idx="33">
                  <c:v>BENTLEY</c:v>
                </c:pt>
                <c:pt idx="34">
                  <c:v>CEVROLET</c:v>
                </c:pt>
              </c:strCache>
            </c:strRef>
          </c:cat>
          <c:val>
            <c:numRef>
              <c:f>'ΑΓΟΡΑ ΑΥΤΟΚΙΝΗΤΟΥ 2020'!$L$4:$L$38</c:f>
              <c:numCache>
                <c:formatCode>General</c:formatCode>
                <c:ptCount val="35"/>
                <c:pt idx="0">
                  <c:v>7498</c:v>
                </c:pt>
                <c:pt idx="1">
                  <c:v>5158</c:v>
                </c:pt>
                <c:pt idx="2">
                  <c:v>4627</c:v>
                </c:pt>
                <c:pt idx="3">
                  <c:v>3810</c:v>
                </c:pt>
                <c:pt idx="4">
                  <c:v>3070</c:v>
                </c:pt>
                <c:pt idx="5">
                  <c:v>2847</c:v>
                </c:pt>
                <c:pt idx="6">
                  <c:v>2719</c:v>
                </c:pt>
                <c:pt idx="7">
                  <c:v>2318</c:v>
                </c:pt>
                <c:pt idx="8">
                  <c:v>2102</c:v>
                </c:pt>
                <c:pt idx="9">
                  <c:v>2093</c:v>
                </c:pt>
                <c:pt idx="10">
                  <c:v>2083</c:v>
                </c:pt>
                <c:pt idx="11">
                  <c:v>1930</c:v>
                </c:pt>
                <c:pt idx="12">
                  <c:v>1885</c:v>
                </c:pt>
                <c:pt idx="13">
                  <c:v>1691</c:v>
                </c:pt>
                <c:pt idx="14">
                  <c:v>1636</c:v>
                </c:pt>
                <c:pt idx="15">
                  <c:v>1604</c:v>
                </c:pt>
                <c:pt idx="16">
                  <c:v>1142</c:v>
                </c:pt>
                <c:pt idx="17">
                  <c:v>963</c:v>
                </c:pt>
                <c:pt idx="18">
                  <c:v>953</c:v>
                </c:pt>
                <c:pt idx="19">
                  <c:v>914</c:v>
                </c:pt>
                <c:pt idx="20">
                  <c:v>540</c:v>
                </c:pt>
                <c:pt idx="21">
                  <c:v>330</c:v>
                </c:pt>
                <c:pt idx="22">
                  <c:v>278</c:v>
                </c:pt>
                <c:pt idx="23">
                  <c:v>190</c:v>
                </c:pt>
                <c:pt idx="24">
                  <c:v>163</c:v>
                </c:pt>
                <c:pt idx="25">
                  <c:v>126</c:v>
                </c:pt>
                <c:pt idx="26">
                  <c:v>71</c:v>
                </c:pt>
                <c:pt idx="27">
                  <c:v>69</c:v>
                </c:pt>
                <c:pt idx="28">
                  <c:v>64</c:v>
                </c:pt>
                <c:pt idx="29">
                  <c:v>25</c:v>
                </c:pt>
                <c:pt idx="30">
                  <c:v>18</c:v>
                </c:pt>
                <c:pt idx="31">
                  <c:v>12</c:v>
                </c:pt>
                <c:pt idx="32">
                  <c:v>4</c:v>
                </c:pt>
                <c:pt idx="33">
                  <c:v>3</c:v>
                </c:pt>
                <c:pt idx="3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46F-4CD5-B11C-85AC83756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36372159"/>
        <c:axId val="1837455119"/>
        <c:extLst>
          <c:ext xmlns:c15="http://schemas.microsoft.com/office/drawing/2012/chart" uri="{02D57815-91ED-43cb-92C2-25804820EDAC}">
            <c15:filteredBarSeries>
              <c15:ser>
                <c:idx val="8"/>
                <c:order val="8"/>
                <c:tx>
                  <c:strRef>
                    <c:extLst>
                      <c:ext uri="{02D57815-91ED-43cb-92C2-25804820EDAC}">
                        <c15:formulaRef>
                          <c15:sqref>'ΑΓΟΡΑ ΑΥΤΟΚΙΝΗΤΟΥ 2020'!$K$3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'ΑΓΟΡΑ ΑΥΤΟΚΙΝΗΤΟΥ 2020'!$B$4:$B$38</c15:sqref>
                        </c15:formulaRef>
                      </c:ext>
                    </c:extLst>
                    <c:strCache>
                      <c:ptCount val="35"/>
                      <c:pt idx="0">
                        <c:v>TOYOTA</c:v>
                      </c:pt>
                      <c:pt idx="1">
                        <c:v> PEUGEOT</c:v>
                      </c:pt>
                      <c:pt idx="2">
                        <c:v> VOLKSWAGEN</c:v>
                      </c:pt>
                      <c:pt idx="3">
                        <c:v> HYUNDAI</c:v>
                      </c:pt>
                      <c:pt idx="4">
                        <c:v> OPEL</c:v>
                      </c:pt>
                      <c:pt idx="5">
                        <c:v>NISSAN</c:v>
                      </c:pt>
                      <c:pt idx="6">
                        <c:v>CITROEN</c:v>
                      </c:pt>
                      <c:pt idx="7">
                        <c:v> SUZUKI</c:v>
                      </c:pt>
                      <c:pt idx="8">
                        <c:v>MERCEDES</c:v>
                      </c:pt>
                      <c:pt idx="9">
                        <c:v> SKODA</c:v>
                      </c:pt>
                      <c:pt idx="10">
                        <c:v> BMW</c:v>
                      </c:pt>
                      <c:pt idx="11">
                        <c:v> RENAULT</c:v>
                      </c:pt>
                      <c:pt idx="12">
                        <c:v> AUDI</c:v>
                      </c:pt>
                      <c:pt idx="13">
                        <c:v>KIA MOTORS</c:v>
                      </c:pt>
                      <c:pt idx="14">
                        <c:v> FORD</c:v>
                      </c:pt>
                      <c:pt idx="15">
                        <c:v>FIAT</c:v>
                      </c:pt>
                      <c:pt idx="16">
                        <c:v>SEAT</c:v>
                      </c:pt>
                      <c:pt idx="17">
                        <c:v>MINI</c:v>
                      </c:pt>
                      <c:pt idx="18">
                        <c:v>DACIA</c:v>
                      </c:pt>
                      <c:pt idx="19">
                        <c:v>VOLVO</c:v>
                      </c:pt>
                      <c:pt idx="20">
                        <c:v>JEEP</c:v>
                      </c:pt>
                      <c:pt idx="21">
                        <c:v>MITSUBISHI </c:v>
                      </c:pt>
                      <c:pt idx="22">
                        <c:v>HONDA </c:v>
                      </c:pt>
                      <c:pt idx="23">
                        <c:v>LAND ROVER</c:v>
                      </c:pt>
                      <c:pt idx="24">
                        <c:v>ALFA ROMEO</c:v>
                      </c:pt>
                      <c:pt idx="25">
                        <c:v>MAZDA</c:v>
                      </c:pt>
                      <c:pt idx="26">
                        <c:v>PORCHE</c:v>
                      </c:pt>
                      <c:pt idx="27">
                        <c:v>LEXUS</c:v>
                      </c:pt>
                      <c:pt idx="28">
                        <c:v>JAGUAR</c:v>
                      </c:pt>
                      <c:pt idx="29">
                        <c:v>SUBARU</c:v>
                      </c:pt>
                      <c:pt idx="30">
                        <c:v>ABARTH</c:v>
                      </c:pt>
                      <c:pt idx="31">
                        <c:v>SMART</c:v>
                      </c:pt>
                      <c:pt idx="32">
                        <c:v>RESLA</c:v>
                      </c:pt>
                      <c:pt idx="33">
                        <c:v>BENTLEY</c:v>
                      </c:pt>
                      <c:pt idx="34">
                        <c:v>CEVROLET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'ΑΓΟΡΑ ΑΥΤΟΚΙΝΗΤΟΥ 2020'!$K$4:$K$38</c15:sqref>
                        </c15:formulaRef>
                      </c:ext>
                    </c:extLst>
                    <c:numCache>
                      <c:formatCode>General</c:formatCode>
                      <c:ptCount val="35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646F-4CD5-B11C-85AC83756B86}"/>
                  </c:ext>
                </c:extLst>
              </c15:ser>
            </c15:filteredBarSeries>
          </c:ext>
        </c:extLst>
      </c:barChart>
      <c:catAx>
        <c:axId val="18363721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1837455119"/>
        <c:crosses val="autoZero"/>
        <c:auto val="1"/>
        <c:lblAlgn val="ctr"/>
        <c:lblOffset val="100"/>
        <c:noMultiLvlLbl val="0"/>
      </c:catAx>
      <c:valAx>
        <c:axId val="18374551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1836372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l-G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l-GR" sz="1200"/>
              <a:t>ΑΓΟΡΑ</a:t>
            </a:r>
            <a:r>
              <a:rPr lang="el-GR" sz="1200" baseline="0"/>
              <a:t> ΕΠΙΒΑΤΙΚΩΝ ΟΧΗΜΑΤΩΝ 2020 - ΟΙ 10 ΠΡΩΤΟΙ (ΕΩς ΑΥΓ)</a:t>
            </a:r>
            <a:endParaRPr lang="el-GR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view3D>
      <c:rotX val="15"/>
      <c:rotY val="2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'ΑΓΟΡΑ ΑΥΤΟΚΙΝΗΤΟΥ 2020'!$B$4</c:f>
              <c:strCache>
                <c:ptCount val="1"/>
                <c:pt idx="0">
                  <c:v>TOYOTA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'ΑΓΟΡΑ ΑΥΤΟΚΙΝΗΤΟΥ 2020'!$C$3:$L$3</c:f>
              <c:strCache>
                <c:ptCount val="10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9">
                  <c:v>YTD</c:v>
                </c:pt>
              </c:strCache>
            </c:strRef>
          </c:cat>
          <c:val>
            <c:numRef>
              <c:f>'ΑΓΟΡΑ ΑΥΤΟΚΙΝΗΤΟΥ 2020'!$C$4:$L$4</c:f>
              <c:numCache>
                <c:formatCode>General</c:formatCode>
                <c:ptCount val="10"/>
                <c:pt idx="0">
                  <c:v>1475</c:v>
                </c:pt>
                <c:pt idx="1">
                  <c:v>956</c:v>
                </c:pt>
                <c:pt idx="2">
                  <c:v>711</c:v>
                </c:pt>
                <c:pt idx="3">
                  <c:v>457</c:v>
                </c:pt>
                <c:pt idx="4">
                  <c:v>729</c:v>
                </c:pt>
                <c:pt idx="5">
                  <c:v>1029</c:v>
                </c:pt>
                <c:pt idx="6">
                  <c:v>1237</c:v>
                </c:pt>
                <c:pt idx="7">
                  <c:v>904</c:v>
                </c:pt>
                <c:pt idx="9">
                  <c:v>7498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D2-430D-9C02-C9E82B7D33BA}"/>
            </c:ext>
          </c:extLst>
        </c:ser>
        <c:ser>
          <c:idx val="1"/>
          <c:order val="1"/>
          <c:tx>
            <c:strRef>
              <c:f>'ΑΓΟΡΑ ΑΥΤΟΚΙΝΗΤΟΥ 2020'!$B$5</c:f>
              <c:strCache>
                <c:ptCount val="1"/>
                <c:pt idx="0">
                  <c:v> PEUGEOT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'ΑΓΟΡΑ ΑΥΤΟΚΙΝΗΤΟΥ 2020'!$C$3:$L$3</c:f>
              <c:strCache>
                <c:ptCount val="10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9">
                  <c:v>YTD</c:v>
                </c:pt>
              </c:strCache>
            </c:strRef>
          </c:cat>
          <c:val>
            <c:numRef>
              <c:f>'ΑΓΟΡΑ ΑΥΤΟΚΙΝΗΤΟΥ 2020'!$C$5:$L$5</c:f>
              <c:numCache>
                <c:formatCode>General</c:formatCode>
                <c:ptCount val="10"/>
                <c:pt idx="0">
                  <c:v>1053</c:v>
                </c:pt>
                <c:pt idx="1">
                  <c:v>883</c:v>
                </c:pt>
                <c:pt idx="2">
                  <c:v>225</c:v>
                </c:pt>
                <c:pt idx="3">
                  <c:v>199</c:v>
                </c:pt>
                <c:pt idx="4">
                  <c:v>484</c:v>
                </c:pt>
                <c:pt idx="5">
                  <c:v>849</c:v>
                </c:pt>
                <c:pt idx="6">
                  <c:v>912</c:v>
                </c:pt>
                <c:pt idx="7">
                  <c:v>553</c:v>
                </c:pt>
                <c:pt idx="9">
                  <c:v>5158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D2-430D-9C02-C9E82B7D33BA}"/>
            </c:ext>
          </c:extLst>
        </c:ser>
        <c:ser>
          <c:idx val="2"/>
          <c:order val="2"/>
          <c:tx>
            <c:strRef>
              <c:f>'ΑΓΟΡΑ ΑΥΤΟΚΙΝΗΤΟΥ 2020'!$B$6</c:f>
              <c:strCache>
                <c:ptCount val="1"/>
                <c:pt idx="0">
                  <c:v> VOLKSWAGEN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'ΑΓΟΡΑ ΑΥΤΟΚΙΝΗΤΟΥ 2020'!$C$3:$L$3</c:f>
              <c:strCache>
                <c:ptCount val="10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9">
                  <c:v>YTD</c:v>
                </c:pt>
              </c:strCache>
            </c:strRef>
          </c:cat>
          <c:val>
            <c:numRef>
              <c:f>'ΑΓΟΡΑ ΑΥΤΟΚΙΝΗΤΟΥ 2020'!$C$6:$L$6</c:f>
              <c:numCache>
                <c:formatCode>General</c:formatCode>
                <c:ptCount val="10"/>
                <c:pt idx="0">
                  <c:v>919</c:v>
                </c:pt>
                <c:pt idx="1">
                  <c:v>775</c:v>
                </c:pt>
                <c:pt idx="2">
                  <c:v>347</c:v>
                </c:pt>
                <c:pt idx="3">
                  <c:v>143</c:v>
                </c:pt>
                <c:pt idx="4">
                  <c:v>383</c:v>
                </c:pt>
                <c:pt idx="5">
                  <c:v>710</c:v>
                </c:pt>
                <c:pt idx="6">
                  <c:v>850</c:v>
                </c:pt>
                <c:pt idx="7">
                  <c:v>500</c:v>
                </c:pt>
                <c:pt idx="9">
                  <c:v>4627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D2-430D-9C02-C9E82B7D33BA}"/>
            </c:ext>
          </c:extLst>
        </c:ser>
        <c:ser>
          <c:idx val="3"/>
          <c:order val="3"/>
          <c:tx>
            <c:strRef>
              <c:f>'ΑΓΟΡΑ ΑΥΤΟΚΙΝΗΤΟΥ 2020'!$B$7</c:f>
              <c:strCache>
                <c:ptCount val="1"/>
                <c:pt idx="0">
                  <c:v> HYUNDAI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'ΑΓΟΡΑ ΑΥΤΟΚΙΝΗΤΟΥ 2020'!$C$3:$L$3</c:f>
              <c:strCache>
                <c:ptCount val="10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9">
                  <c:v>YTD</c:v>
                </c:pt>
              </c:strCache>
            </c:strRef>
          </c:cat>
          <c:val>
            <c:numRef>
              <c:f>'ΑΓΟΡΑ ΑΥΤΟΚΙΝΗΤΟΥ 2020'!$C$7:$L$7</c:f>
              <c:numCache>
                <c:formatCode>General</c:formatCode>
                <c:ptCount val="10"/>
                <c:pt idx="0">
                  <c:v>774</c:v>
                </c:pt>
                <c:pt idx="1">
                  <c:v>539</c:v>
                </c:pt>
                <c:pt idx="2">
                  <c:v>340</c:v>
                </c:pt>
                <c:pt idx="3">
                  <c:v>162</c:v>
                </c:pt>
                <c:pt idx="4">
                  <c:v>200</c:v>
                </c:pt>
                <c:pt idx="5">
                  <c:v>605</c:v>
                </c:pt>
                <c:pt idx="6">
                  <c:v>701</c:v>
                </c:pt>
                <c:pt idx="7">
                  <c:v>489</c:v>
                </c:pt>
                <c:pt idx="9">
                  <c:v>3810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D2-430D-9C02-C9E82B7D33BA}"/>
            </c:ext>
          </c:extLst>
        </c:ser>
        <c:ser>
          <c:idx val="4"/>
          <c:order val="4"/>
          <c:tx>
            <c:strRef>
              <c:f>'ΑΓΟΡΑ ΑΥΤΟΚΙΝΗΤΟΥ 2020'!$B$8</c:f>
              <c:strCache>
                <c:ptCount val="1"/>
                <c:pt idx="0">
                  <c:v> OPEL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'ΑΓΟΡΑ ΑΥΤΟΚΙΝΗΤΟΥ 2020'!$C$3:$L$3</c:f>
              <c:strCache>
                <c:ptCount val="10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9">
                  <c:v>YTD</c:v>
                </c:pt>
              </c:strCache>
            </c:strRef>
          </c:cat>
          <c:val>
            <c:numRef>
              <c:f>'ΑΓΟΡΑ ΑΥΤΟΚΙΝΗΤΟΥ 2020'!$C$8:$L$8</c:f>
              <c:numCache>
                <c:formatCode>General</c:formatCode>
                <c:ptCount val="10"/>
                <c:pt idx="0">
                  <c:v>475</c:v>
                </c:pt>
                <c:pt idx="1">
                  <c:v>446</c:v>
                </c:pt>
                <c:pt idx="2">
                  <c:v>175</c:v>
                </c:pt>
                <c:pt idx="3">
                  <c:v>176</c:v>
                </c:pt>
                <c:pt idx="4">
                  <c:v>413</c:v>
                </c:pt>
                <c:pt idx="5">
                  <c:v>470</c:v>
                </c:pt>
                <c:pt idx="6">
                  <c:v>564</c:v>
                </c:pt>
                <c:pt idx="7">
                  <c:v>351</c:v>
                </c:pt>
                <c:pt idx="9">
                  <c:v>3070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D2-430D-9C02-C9E82B7D33BA}"/>
            </c:ext>
          </c:extLst>
        </c:ser>
        <c:ser>
          <c:idx val="5"/>
          <c:order val="5"/>
          <c:tx>
            <c:strRef>
              <c:f>'ΑΓΟΡΑ ΑΥΤΟΚΙΝΗΤΟΥ 2020'!$B$9</c:f>
              <c:strCache>
                <c:ptCount val="1"/>
                <c:pt idx="0">
                  <c:v>NISSAN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'ΑΓΟΡΑ ΑΥΤΟΚΙΝΗΤΟΥ 2020'!$C$3:$L$3</c:f>
              <c:strCache>
                <c:ptCount val="10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9">
                  <c:v>YTD</c:v>
                </c:pt>
              </c:strCache>
            </c:strRef>
          </c:cat>
          <c:val>
            <c:numRef>
              <c:f>'ΑΓΟΡΑ ΑΥΤΟΚΙΝΗΤΟΥ 2020'!$C$9:$L$9</c:f>
              <c:numCache>
                <c:formatCode>General</c:formatCode>
                <c:ptCount val="10"/>
                <c:pt idx="0">
                  <c:v>699</c:v>
                </c:pt>
                <c:pt idx="1">
                  <c:v>443</c:v>
                </c:pt>
                <c:pt idx="2">
                  <c:v>209</c:v>
                </c:pt>
                <c:pt idx="3">
                  <c:v>95</c:v>
                </c:pt>
                <c:pt idx="4">
                  <c:v>200</c:v>
                </c:pt>
                <c:pt idx="5">
                  <c:v>568</c:v>
                </c:pt>
                <c:pt idx="6">
                  <c:v>404</c:v>
                </c:pt>
                <c:pt idx="7">
                  <c:v>229</c:v>
                </c:pt>
                <c:pt idx="9">
                  <c:v>2847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D2-430D-9C02-C9E82B7D33BA}"/>
            </c:ext>
          </c:extLst>
        </c:ser>
        <c:ser>
          <c:idx val="6"/>
          <c:order val="6"/>
          <c:tx>
            <c:strRef>
              <c:f>'ΑΓΟΡΑ ΑΥΤΟΚΙΝΗΤΟΥ 2020'!$B$10</c:f>
              <c:strCache>
                <c:ptCount val="1"/>
                <c:pt idx="0">
                  <c:v>CITROEN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'ΑΓΟΡΑ ΑΥΤΟΚΙΝΗΤΟΥ 2020'!$C$3:$L$3</c:f>
              <c:strCache>
                <c:ptCount val="10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9">
                  <c:v>YTD</c:v>
                </c:pt>
              </c:strCache>
            </c:strRef>
          </c:cat>
          <c:val>
            <c:numRef>
              <c:f>'ΑΓΟΡΑ ΑΥΤΟΚΙΝΗΤΟΥ 2020'!$C$10:$L$10</c:f>
              <c:numCache>
                <c:formatCode>General</c:formatCode>
                <c:ptCount val="10"/>
                <c:pt idx="0">
                  <c:v>479</c:v>
                </c:pt>
                <c:pt idx="1">
                  <c:v>555</c:v>
                </c:pt>
                <c:pt idx="2">
                  <c:v>202</c:v>
                </c:pt>
                <c:pt idx="3">
                  <c:v>73</c:v>
                </c:pt>
                <c:pt idx="4">
                  <c:v>235</c:v>
                </c:pt>
                <c:pt idx="5">
                  <c:v>442</c:v>
                </c:pt>
                <c:pt idx="6">
                  <c:v>452</c:v>
                </c:pt>
                <c:pt idx="7">
                  <c:v>281</c:v>
                </c:pt>
                <c:pt idx="9">
                  <c:v>2719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7D2-430D-9C02-C9E82B7D33BA}"/>
            </c:ext>
          </c:extLst>
        </c:ser>
        <c:ser>
          <c:idx val="7"/>
          <c:order val="7"/>
          <c:tx>
            <c:strRef>
              <c:f>'ΑΓΟΡΑ ΑΥΤΟΚΙΝΗΤΟΥ 2020'!$B$11</c:f>
              <c:strCache>
                <c:ptCount val="1"/>
                <c:pt idx="0">
                  <c:v> SUZUKI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'ΑΓΟΡΑ ΑΥΤΟΚΙΝΗΤΟΥ 2020'!$C$3:$L$3</c:f>
              <c:strCache>
                <c:ptCount val="10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9">
                  <c:v>YTD</c:v>
                </c:pt>
              </c:strCache>
            </c:strRef>
          </c:cat>
          <c:val>
            <c:numRef>
              <c:f>'ΑΓΟΡΑ ΑΥΤΟΚΙΝΗΤΟΥ 2020'!$C$11:$L$11</c:f>
              <c:numCache>
                <c:formatCode>General</c:formatCode>
                <c:ptCount val="10"/>
                <c:pt idx="0">
                  <c:v>586</c:v>
                </c:pt>
                <c:pt idx="1">
                  <c:v>375</c:v>
                </c:pt>
                <c:pt idx="2">
                  <c:v>117</c:v>
                </c:pt>
                <c:pt idx="3">
                  <c:v>91</c:v>
                </c:pt>
                <c:pt idx="4">
                  <c:v>166</c:v>
                </c:pt>
                <c:pt idx="5">
                  <c:v>395</c:v>
                </c:pt>
                <c:pt idx="6">
                  <c:v>354</c:v>
                </c:pt>
                <c:pt idx="7">
                  <c:v>234</c:v>
                </c:pt>
                <c:pt idx="9">
                  <c:v>2318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7D2-430D-9C02-C9E82B7D33BA}"/>
            </c:ext>
          </c:extLst>
        </c:ser>
        <c:ser>
          <c:idx val="8"/>
          <c:order val="8"/>
          <c:tx>
            <c:strRef>
              <c:f>'ΑΓΟΡΑ ΑΥΤΟΚΙΝΗΤΟΥ 2020'!$B$12</c:f>
              <c:strCache>
                <c:ptCount val="1"/>
                <c:pt idx="0">
                  <c:v>MERCEDES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'ΑΓΟΡΑ ΑΥΤΟΚΙΝΗΤΟΥ 2020'!$C$3:$L$3</c:f>
              <c:strCache>
                <c:ptCount val="10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9">
                  <c:v>YTD</c:v>
                </c:pt>
              </c:strCache>
            </c:strRef>
          </c:cat>
          <c:val>
            <c:numRef>
              <c:f>'ΑΓΟΡΑ ΑΥΤΟΚΙΝΗΤΟΥ 2020'!$C$12:$L$12</c:f>
              <c:numCache>
                <c:formatCode>General</c:formatCode>
                <c:ptCount val="10"/>
                <c:pt idx="0">
                  <c:v>299</c:v>
                </c:pt>
                <c:pt idx="1">
                  <c:v>291</c:v>
                </c:pt>
                <c:pt idx="2">
                  <c:v>158</c:v>
                </c:pt>
                <c:pt idx="3">
                  <c:v>110</c:v>
                </c:pt>
                <c:pt idx="4">
                  <c:v>239</c:v>
                </c:pt>
                <c:pt idx="5">
                  <c:v>317</c:v>
                </c:pt>
                <c:pt idx="6">
                  <c:v>399</c:v>
                </c:pt>
                <c:pt idx="7">
                  <c:v>289</c:v>
                </c:pt>
                <c:pt idx="9">
                  <c:v>2102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7D2-430D-9C02-C9E82B7D33BA}"/>
            </c:ext>
          </c:extLst>
        </c:ser>
        <c:ser>
          <c:idx val="9"/>
          <c:order val="9"/>
          <c:tx>
            <c:strRef>
              <c:f>'ΑΓΟΡΑ ΑΥΤΟΚΙΝΗΤΟΥ 2020'!$B$13</c:f>
              <c:strCache>
                <c:ptCount val="1"/>
                <c:pt idx="0">
                  <c:v> SKODA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'ΑΓΟΡΑ ΑΥΤΟΚΙΝΗΤΟΥ 2020'!$C$3:$L$3</c:f>
              <c:strCache>
                <c:ptCount val="10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9">
                  <c:v>YTD</c:v>
                </c:pt>
              </c:strCache>
            </c:strRef>
          </c:cat>
          <c:val>
            <c:numRef>
              <c:f>'ΑΓΟΡΑ ΑΥΤΟΚΙΝΗΤΟΥ 2020'!$C$13:$L$13</c:f>
              <c:numCache>
                <c:formatCode>General</c:formatCode>
                <c:ptCount val="10"/>
                <c:pt idx="0">
                  <c:v>263</c:v>
                </c:pt>
                <c:pt idx="1">
                  <c:v>254</c:v>
                </c:pt>
                <c:pt idx="2">
                  <c:v>142</c:v>
                </c:pt>
                <c:pt idx="3">
                  <c:v>89</c:v>
                </c:pt>
                <c:pt idx="4">
                  <c:v>185</c:v>
                </c:pt>
                <c:pt idx="5">
                  <c:v>367</c:v>
                </c:pt>
                <c:pt idx="6">
                  <c:v>410</c:v>
                </c:pt>
                <c:pt idx="7">
                  <c:v>383</c:v>
                </c:pt>
                <c:pt idx="9">
                  <c:v>2093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7D2-430D-9C02-C9E82B7D3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42225471"/>
        <c:axId val="1837479663"/>
        <c:axId val="1858868367"/>
      </c:bar3DChart>
      <c:catAx>
        <c:axId val="18422254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1837479663"/>
        <c:crosses val="autoZero"/>
        <c:auto val="1"/>
        <c:lblAlgn val="ctr"/>
        <c:lblOffset val="100"/>
        <c:noMultiLvlLbl val="0"/>
      </c:catAx>
      <c:valAx>
        <c:axId val="1837479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1842225471"/>
        <c:crosses val="autoZero"/>
        <c:crossBetween val="between"/>
      </c:valAx>
      <c:serAx>
        <c:axId val="1858868367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1837479663"/>
        <c:crosses val="autoZero"/>
      </c:ser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l-G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619124</xdr:colOff>
      <xdr:row>11</xdr:row>
      <xdr:rowOff>38099</xdr:rowOff>
    </xdr:from>
    <xdr:to>
      <xdr:col>9</xdr:col>
      <xdr:colOff>409574</xdr:colOff>
      <xdr:row>29</xdr:row>
      <xdr:rowOff>152400</xdr:rowOff>
    </xdr:to>
    <xdr:graphicFrame macro="">
      <xdr:nvGraphicFramePr>
        <xdr:cNvPr id="4" name="3 - Γράφημα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14</xdr:row>
      <xdr:rowOff>0</xdr:rowOff>
    </xdr:from>
    <xdr:to>
      <xdr:col>21</xdr:col>
      <xdr:colOff>104775</xdr:colOff>
      <xdr:row>32</xdr:row>
      <xdr:rowOff>114301</xdr:rowOff>
    </xdr:to>
    <xdr:graphicFrame macro="">
      <xdr:nvGraphicFramePr>
        <xdr:cNvPr id="5" name="4 - Γράφημα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0</xdr:colOff>
      <xdr:row>32</xdr:row>
      <xdr:rowOff>0</xdr:rowOff>
    </xdr:from>
    <xdr:to>
      <xdr:col>8</xdr:col>
      <xdr:colOff>790575</xdr:colOff>
      <xdr:row>50</xdr:row>
      <xdr:rowOff>114301</xdr:rowOff>
    </xdr:to>
    <xdr:graphicFrame macro="">
      <xdr:nvGraphicFramePr>
        <xdr:cNvPr id="6" name="5 - Γράφημα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457199</xdr:colOff>
      <xdr:row>2</xdr:row>
      <xdr:rowOff>523875</xdr:rowOff>
    </xdr:from>
    <xdr:to>
      <xdr:col>28</xdr:col>
      <xdr:colOff>447674</xdr:colOff>
      <xdr:row>12</xdr:row>
      <xdr:rowOff>200025</xdr:rowOff>
    </xdr:to>
    <xdr:graphicFrame macro="">
      <xdr:nvGraphicFramePr>
        <xdr:cNvPr id="2" name="1 - Γράφημα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476250</xdr:colOff>
      <xdr:row>14</xdr:row>
      <xdr:rowOff>161925</xdr:rowOff>
    </xdr:from>
    <xdr:to>
      <xdr:col>28</xdr:col>
      <xdr:colOff>552450</xdr:colOff>
      <xdr:row>29</xdr:row>
      <xdr:rowOff>47625</xdr:rowOff>
    </xdr:to>
    <xdr:graphicFrame macro="">
      <xdr:nvGraphicFramePr>
        <xdr:cNvPr id="3" name="2 - Γράφημα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76200</xdr:colOff>
      <xdr:row>3</xdr:row>
      <xdr:rowOff>447675</xdr:rowOff>
    </xdr:from>
    <xdr:to>
      <xdr:col>20</xdr:col>
      <xdr:colOff>95250</xdr:colOff>
      <xdr:row>25</xdr:row>
      <xdr:rowOff>57150</xdr:rowOff>
    </xdr:to>
    <xdr:cxnSp macro="">
      <xdr:nvCxnSpPr>
        <xdr:cNvPr id="5" name="4 - Ευθεία γραμμή σύνδεσης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CxnSpPr/>
      </xdr:nvCxnSpPr>
      <xdr:spPr>
        <a:xfrm>
          <a:off x="14363700" y="1409700"/>
          <a:ext cx="19050" cy="46196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209550</xdr:colOff>
      <xdr:row>3</xdr:row>
      <xdr:rowOff>419100</xdr:rowOff>
    </xdr:from>
    <xdr:to>
      <xdr:col>22</xdr:col>
      <xdr:colOff>228600</xdr:colOff>
      <xdr:row>25</xdr:row>
      <xdr:rowOff>28575</xdr:rowOff>
    </xdr:to>
    <xdr:cxnSp macro="">
      <xdr:nvCxnSpPr>
        <xdr:cNvPr id="10" name="9 - Ευθεία γραμμή σύνδεσης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CxnSpPr/>
      </xdr:nvCxnSpPr>
      <xdr:spPr>
        <a:xfrm>
          <a:off x="15716250" y="1381125"/>
          <a:ext cx="19050" cy="46196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295275</xdr:colOff>
      <xdr:row>3</xdr:row>
      <xdr:rowOff>409575</xdr:rowOff>
    </xdr:from>
    <xdr:to>
      <xdr:col>23</xdr:col>
      <xdr:colOff>314325</xdr:colOff>
      <xdr:row>25</xdr:row>
      <xdr:rowOff>19050</xdr:rowOff>
    </xdr:to>
    <xdr:cxnSp macro="">
      <xdr:nvCxnSpPr>
        <xdr:cNvPr id="11" name="10 - Ευθεία γραμμή σύνδεσης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CxnSpPr/>
      </xdr:nvCxnSpPr>
      <xdr:spPr>
        <a:xfrm>
          <a:off x="16411575" y="1371600"/>
          <a:ext cx="19050" cy="46196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361950</xdr:colOff>
      <xdr:row>3</xdr:row>
      <xdr:rowOff>400050</xdr:rowOff>
    </xdr:from>
    <xdr:to>
      <xdr:col>24</xdr:col>
      <xdr:colOff>381000</xdr:colOff>
      <xdr:row>25</xdr:row>
      <xdr:rowOff>9525</xdr:rowOff>
    </xdr:to>
    <xdr:cxnSp macro="">
      <xdr:nvCxnSpPr>
        <xdr:cNvPr id="12" name="11 - Ευθεία γραμμή σύνδεσης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CxnSpPr/>
      </xdr:nvCxnSpPr>
      <xdr:spPr>
        <a:xfrm>
          <a:off x="17087850" y="1362075"/>
          <a:ext cx="19050" cy="46196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419100</xdr:colOff>
      <xdr:row>3</xdr:row>
      <xdr:rowOff>400050</xdr:rowOff>
    </xdr:from>
    <xdr:to>
      <xdr:col>25</xdr:col>
      <xdr:colOff>438150</xdr:colOff>
      <xdr:row>25</xdr:row>
      <xdr:rowOff>9525</xdr:rowOff>
    </xdr:to>
    <xdr:cxnSp macro="">
      <xdr:nvCxnSpPr>
        <xdr:cNvPr id="13" name="12 - Ευθεία γραμμή σύνδεσης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CxnSpPr/>
      </xdr:nvCxnSpPr>
      <xdr:spPr>
        <a:xfrm>
          <a:off x="17754600" y="1362075"/>
          <a:ext cx="19050" cy="46196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476250</xdr:colOff>
      <xdr:row>3</xdr:row>
      <xdr:rowOff>419100</xdr:rowOff>
    </xdr:from>
    <xdr:to>
      <xdr:col>26</xdr:col>
      <xdr:colOff>495300</xdr:colOff>
      <xdr:row>25</xdr:row>
      <xdr:rowOff>28575</xdr:rowOff>
    </xdr:to>
    <xdr:cxnSp macro="">
      <xdr:nvCxnSpPr>
        <xdr:cNvPr id="14" name="13 - Ευθεία γραμμή σύνδεσης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CxnSpPr/>
      </xdr:nvCxnSpPr>
      <xdr:spPr>
        <a:xfrm>
          <a:off x="18421350" y="1381125"/>
          <a:ext cx="19050" cy="46196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571500</xdr:colOff>
      <xdr:row>3</xdr:row>
      <xdr:rowOff>409575</xdr:rowOff>
    </xdr:from>
    <xdr:to>
      <xdr:col>27</xdr:col>
      <xdr:colOff>590550</xdr:colOff>
      <xdr:row>25</xdr:row>
      <xdr:rowOff>19050</xdr:rowOff>
    </xdr:to>
    <xdr:cxnSp macro="">
      <xdr:nvCxnSpPr>
        <xdr:cNvPr id="15" name="14 - Ευθεία γραμμή σύνδεσης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CxnSpPr/>
      </xdr:nvCxnSpPr>
      <xdr:spPr>
        <a:xfrm>
          <a:off x="19126200" y="1371600"/>
          <a:ext cx="19050" cy="46196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123825</xdr:colOff>
      <xdr:row>3</xdr:row>
      <xdr:rowOff>409575</xdr:rowOff>
    </xdr:from>
    <xdr:to>
      <xdr:col>21</xdr:col>
      <xdr:colOff>142875</xdr:colOff>
      <xdr:row>25</xdr:row>
      <xdr:rowOff>19050</xdr:rowOff>
    </xdr:to>
    <xdr:cxnSp macro="">
      <xdr:nvCxnSpPr>
        <xdr:cNvPr id="17" name="16 - Ευθεία γραμμή σύνδεσης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CxnSpPr/>
      </xdr:nvCxnSpPr>
      <xdr:spPr>
        <a:xfrm>
          <a:off x="15020925" y="1371600"/>
          <a:ext cx="19050" cy="46196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29</xdr:col>
      <xdr:colOff>352464</xdr:colOff>
      <xdr:row>0</xdr:row>
      <xdr:rowOff>0</xdr:rowOff>
    </xdr:from>
    <xdr:to>
      <xdr:col>39</xdr:col>
      <xdr:colOff>388141</xdr:colOff>
      <xdr:row>33</xdr:row>
      <xdr:rowOff>71436</xdr:rowOff>
    </xdr:to>
    <xdr:pic>
      <xdr:nvPicPr>
        <xdr:cNvPr id="18" name="17 - Εικόνα" descr="ISTOGRAMMA 001.jpg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2442" t="1248" r="7937"/>
        <a:stretch>
          <a:fillRect/>
        </a:stretch>
      </xdr:blipFill>
      <xdr:spPr>
        <a:xfrm>
          <a:off x="20402589" y="0"/>
          <a:ext cx="6107865" cy="7393780"/>
        </a:xfrm>
        <a:prstGeom prst="rect">
          <a:avLst/>
        </a:prstGeom>
        <a:ln>
          <a:solidFill>
            <a:schemeClr val="tx1"/>
          </a:solidFill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0</xdr:col>
      <xdr:colOff>95250</xdr:colOff>
      <xdr:row>7</xdr:row>
      <xdr:rowOff>71437</xdr:rowOff>
    </xdr:from>
    <xdr:to>
      <xdr:col>0</xdr:col>
      <xdr:colOff>500063</xdr:colOff>
      <xdr:row>7</xdr:row>
      <xdr:rowOff>202406</xdr:rowOff>
    </xdr:to>
    <xdr:sp macro="" textlink="">
      <xdr:nvSpPr>
        <xdr:cNvPr id="16" name="15 - Δεξιό βέλος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95250" y="1952625"/>
          <a:ext cx="404813" cy="130969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l-GR" sz="1100"/>
        </a:p>
      </xdr:txBody>
    </xdr:sp>
    <xdr:clientData/>
  </xdr:twoCellAnchor>
  <xdr:twoCellAnchor>
    <xdr:from>
      <xdr:col>0</xdr:col>
      <xdr:colOff>107156</xdr:colOff>
      <xdr:row>5</xdr:row>
      <xdr:rowOff>47625</xdr:rowOff>
    </xdr:from>
    <xdr:to>
      <xdr:col>0</xdr:col>
      <xdr:colOff>511969</xdr:colOff>
      <xdr:row>5</xdr:row>
      <xdr:rowOff>178594</xdr:rowOff>
    </xdr:to>
    <xdr:sp macro="" textlink="">
      <xdr:nvSpPr>
        <xdr:cNvPr id="19" name="18 - Δεξιό βέλος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107156" y="1452563"/>
          <a:ext cx="404813" cy="130969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l-G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95250</xdr:colOff>
      <xdr:row>28</xdr:row>
      <xdr:rowOff>0</xdr:rowOff>
    </xdr:from>
    <xdr:to>
      <xdr:col>19</xdr:col>
      <xdr:colOff>180975</xdr:colOff>
      <xdr:row>42</xdr:row>
      <xdr:rowOff>76200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112568</xdr:colOff>
      <xdr:row>83</xdr:row>
      <xdr:rowOff>43295</xdr:rowOff>
    </xdr:from>
    <xdr:to>
      <xdr:col>23</xdr:col>
      <xdr:colOff>337705</xdr:colOff>
      <xdr:row>87</xdr:row>
      <xdr:rowOff>190500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5828818" y="16235795"/>
          <a:ext cx="225137" cy="943841"/>
        </a:xfrm>
        <a:prstGeom prst="rightBrace">
          <a:avLst/>
        </a:prstGeom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l-GR" sz="1100"/>
        </a:p>
      </xdr:txBody>
    </xdr:sp>
    <xdr:clientData/>
  </xdr:twoCellAnchor>
  <xdr:twoCellAnchor>
    <xdr:from>
      <xdr:col>23</xdr:col>
      <xdr:colOff>121227</xdr:colOff>
      <xdr:row>88</xdr:row>
      <xdr:rowOff>34637</xdr:rowOff>
    </xdr:from>
    <xdr:to>
      <xdr:col>23</xdr:col>
      <xdr:colOff>346364</xdr:colOff>
      <xdr:row>92</xdr:row>
      <xdr:rowOff>181841</xdr:rowOff>
    </xdr:to>
    <xdr:sp macro="" textlink="">
      <xdr:nvSpPr>
        <xdr:cNvPr id="4" name="Right Brac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5837477" y="17222932"/>
          <a:ext cx="225137" cy="943841"/>
        </a:xfrm>
        <a:prstGeom prst="rightBrace">
          <a:avLst/>
        </a:prstGeom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l-GR" sz="1100"/>
        </a:p>
      </xdr:txBody>
    </xdr:sp>
    <xdr:clientData/>
  </xdr:twoCellAnchor>
  <xdr:twoCellAnchor>
    <xdr:from>
      <xdr:col>22</xdr:col>
      <xdr:colOff>476250</xdr:colOff>
      <xdr:row>90</xdr:row>
      <xdr:rowOff>86591</xdr:rowOff>
    </xdr:from>
    <xdr:to>
      <xdr:col>23</xdr:col>
      <xdr:colOff>103909</xdr:colOff>
      <xdr:row>90</xdr:row>
      <xdr:rowOff>95250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CxnSpPr/>
      </xdr:nvCxnSpPr>
      <xdr:spPr>
        <a:xfrm flipH="1">
          <a:off x="15586364" y="17673205"/>
          <a:ext cx="233795" cy="8659"/>
        </a:xfrm>
        <a:prstGeom prst="straightConnector1">
          <a:avLst/>
        </a:prstGeom>
        <a:ln>
          <a:tailEnd type="arrow"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507423</xdr:colOff>
      <xdr:row>85</xdr:row>
      <xdr:rowOff>100446</xdr:rowOff>
    </xdr:from>
    <xdr:to>
      <xdr:col>23</xdr:col>
      <xdr:colOff>135082</xdr:colOff>
      <xdr:row>85</xdr:row>
      <xdr:rowOff>109105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CxnSpPr/>
      </xdr:nvCxnSpPr>
      <xdr:spPr>
        <a:xfrm flipH="1">
          <a:off x="15617537" y="16691264"/>
          <a:ext cx="233795" cy="8659"/>
        </a:xfrm>
        <a:prstGeom prst="straightConnector1">
          <a:avLst/>
        </a:prstGeom>
        <a:ln>
          <a:tailEnd type="arrow"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192</xdr:row>
      <xdr:rowOff>175778</xdr:rowOff>
    </xdr:from>
    <xdr:to>
      <xdr:col>10</xdr:col>
      <xdr:colOff>499947</xdr:colOff>
      <xdr:row>212</xdr:row>
      <xdr:rowOff>71004</xdr:rowOff>
    </xdr:to>
    <xdr:grpSp>
      <xdr:nvGrpSpPr>
        <xdr:cNvPr id="22" name="Group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GrpSpPr/>
      </xdr:nvGrpSpPr>
      <xdr:grpSpPr>
        <a:xfrm>
          <a:off x="0" y="38437703"/>
          <a:ext cx="7405572" cy="3714751"/>
          <a:chOff x="0" y="35753385"/>
          <a:chExt cx="7219402" cy="3714751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35753385"/>
            <a:ext cx="7219402" cy="3714751"/>
          </a:xfrm>
          <a:prstGeom prst="rect">
            <a:avLst/>
          </a:prstGeom>
        </xdr:spPr>
      </xdr:pic>
      <xdr:cxnSp macro="">
        <xdr:nvCxnSpPr>
          <xdr:cNvPr id="10" name="Straight Connector 9">
            <a:extLst>
              <a:ext uri="{FF2B5EF4-FFF2-40B4-BE49-F238E27FC236}">
                <a16:creationId xmlns:a16="http://schemas.microsoft.com/office/drawing/2014/main" id="{00000000-0008-0000-0300-00000A000000}"/>
              </a:ext>
            </a:extLst>
          </xdr:cNvPr>
          <xdr:cNvCxnSpPr/>
        </xdr:nvCxnSpPr>
        <xdr:spPr>
          <a:xfrm>
            <a:off x="4216977" y="37234091"/>
            <a:ext cx="1749137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Straight Connector 10">
            <a:extLst>
              <a:ext uri="{FF2B5EF4-FFF2-40B4-BE49-F238E27FC236}">
                <a16:creationId xmlns:a16="http://schemas.microsoft.com/office/drawing/2014/main" id="{00000000-0008-0000-0300-00000B000000}"/>
              </a:ext>
            </a:extLst>
          </xdr:cNvPr>
          <xdr:cNvCxnSpPr/>
        </xdr:nvCxnSpPr>
        <xdr:spPr>
          <a:xfrm>
            <a:off x="4139046" y="38004750"/>
            <a:ext cx="1749137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Straight Connector 11">
            <a:extLst>
              <a:ext uri="{FF2B5EF4-FFF2-40B4-BE49-F238E27FC236}">
                <a16:creationId xmlns:a16="http://schemas.microsoft.com/office/drawing/2014/main" id="{00000000-0008-0000-0300-00000C000000}"/>
              </a:ext>
            </a:extLst>
          </xdr:cNvPr>
          <xdr:cNvCxnSpPr/>
        </xdr:nvCxnSpPr>
        <xdr:spPr>
          <a:xfrm>
            <a:off x="4130386" y="36645272"/>
            <a:ext cx="1749137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Straight Connector 12">
            <a:extLst>
              <a:ext uri="{FF2B5EF4-FFF2-40B4-BE49-F238E27FC236}">
                <a16:creationId xmlns:a16="http://schemas.microsoft.com/office/drawing/2014/main" id="{00000000-0008-0000-0300-00000D000000}"/>
              </a:ext>
            </a:extLst>
          </xdr:cNvPr>
          <xdr:cNvCxnSpPr/>
        </xdr:nvCxnSpPr>
        <xdr:spPr>
          <a:xfrm>
            <a:off x="4135582" y="37533695"/>
            <a:ext cx="1749137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" name="Straight Connector 13">
            <a:extLst>
              <a:ext uri="{FF2B5EF4-FFF2-40B4-BE49-F238E27FC236}">
                <a16:creationId xmlns:a16="http://schemas.microsoft.com/office/drawing/2014/main" id="{00000000-0008-0000-0300-00000E000000}"/>
              </a:ext>
            </a:extLst>
          </xdr:cNvPr>
          <xdr:cNvCxnSpPr/>
        </xdr:nvCxnSpPr>
        <xdr:spPr>
          <a:xfrm>
            <a:off x="4184072" y="38292232"/>
            <a:ext cx="2292928" cy="24246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Straight Connector 15">
            <a:extLst>
              <a:ext uri="{FF2B5EF4-FFF2-40B4-BE49-F238E27FC236}">
                <a16:creationId xmlns:a16="http://schemas.microsoft.com/office/drawing/2014/main" id="{00000000-0008-0000-0300-000010000000}"/>
              </a:ext>
            </a:extLst>
          </xdr:cNvPr>
          <xdr:cNvCxnSpPr/>
        </xdr:nvCxnSpPr>
        <xdr:spPr>
          <a:xfrm flipH="1">
            <a:off x="5013615" y="36550022"/>
            <a:ext cx="17317" cy="2277342"/>
          </a:xfrm>
          <a:prstGeom prst="line">
            <a:avLst/>
          </a:prstGeom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177</xdr:row>
      <xdr:rowOff>19050</xdr:rowOff>
    </xdr:from>
    <xdr:to>
      <xdr:col>10</xdr:col>
      <xdr:colOff>347547</xdr:colOff>
      <xdr:row>194</xdr:row>
      <xdr:rowOff>90921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221"/>
        <a:stretch/>
      </xdr:blipFill>
      <xdr:spPr>
        <a:xfrm>
          <a:off x="0" y="35404425"/>
          <a:ext cx="7253172" cy="3338946"/>
        </a:xfrm>
        <a:prstGeom prst="rect">
          <a:avLst/>
        </a:prstGeom>
      </xdr:spPr>
    </xdr:pic>
    <xdr:clientData/>
  </xdr:twoCellAnchor>
  <xdr:twoCellAnchor>
    <xdr:from>
      <xdr:col>14</xdr:col>
      <xdr:colOff>133351</xdr:colOff>
      <xdr:row>251</xdr:row>
      <xdr:rowOff>57150</xdr:rowOff>
    </xdr:from>
    <xdr:to>
      <xdr:col>14</xdr:col>
      <xdr:colOff>245745</xdr:colOff>
      <xdr:row>252</xdr:row>
      <xdr:rowOff>180975</xdr:rowOff>
    </xdr:to>
    <xdr:sp macro="" textlink="">
      <xdr:nvSpPr>
        <xdr:cNvPr id="23" name="Right Brace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/>
      </xdr:nvSpPr>
      <xdr:spPr>
        <a:xfrm>
          <a:off x="10391776" y="49844325"/>
          <a:ext cx="112394" cy="314325"/>
        </a:xfrm>
        <a:prstGeom prst="rightBrac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l-GR" sz="1100"/>
        </a:p>
      </xdr:txBody>
    </xdr:sp>
    <xdr:clientData/>
  </xdr:twoCellAnchor>
  <xdr:twoCellAnchor>
    <xdr:from>
      <xdr:col>14</xdr:col>
      <xdr:colOff>76201</xdr:colOff>
      <xdr:row>247</xdr:row>
      <xdr:rowOff>38100</xdr:rowOff>
    </xdr:from>
    <xdr:to>
      <xdr:col>14</xdr:col>
      <xdr:colOff>188595</xdr:colOff>
      <xdr:row>248</xdr:row>
      <xdr:rowOff>161925</xdr:rowOff>
    </xdr:to>
    <xdr:sp macro="" textlink="">
      <xdr:nvSpPr>
        <xdr:cNvPr id="24" name="Right Brace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/>
      </xdr:nvSpPr>
      <xdr:spPr>
        <a:xfrm>
          <a:off x="10334626" y="49063275"/>
          <a:ext cx="112394" cy="314325"/>
        </a:xfrm>
        <a:prstGeom prst="rightBrac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l-GR" sz="1100"/>
        </a:p>
      </xdr:txBody>
    </xdr:sp>
    <xdr:clientData/>
  </xdr:twoCellAnchor>
  <xdr:twoCellAnchor>
    <xdr:from>
      <xdr:col>19</xdr:col>
      <xdr:colOff>123825</xdr:colOff>
      <xdr:row>251</xdr:row>
      <xdr:rowOff>38100</xdr:rowOff>
    </xdr:from>
    <xdr:to>
      <xdr:col>19</xdr:col>
      <xdr:colOff>236219</xdr:colOff>
      <xdr:row>252</xdr:row>
      <xdr:rowOff>161925</xdr:rowOff>
    </xdr:to>
    <xdr:sp macro="" textlink="">
      <xdr:nvSpPr>
        <xdr:cNvPr id="25" name="Right Brace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/>
      </xdr:nvSpPr>
      <xdr:spPr>
        <a:xfrm>
          <a:off x="14716125" y="49825275"/>
          <a:ext cx="112394" cy="314325"/>
        </a:xfrm>
        <a:prstGeom prst="rightBrac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l-GR" sz="1100"/>
        </a:p>
      </xdr:txBody>
    </xdr:sp>
    <xdr:clientData/>
  </xdr:twoCellAnchor>
  <xdr:twoCellAnchor>
    <xdr:from>
      <xdr:col>19</xdr:col>
      <xdr:colOff>66675</xdr:colOff>
      <xdr:row>247</xdr:row>
      <xdr:rowOff>19050</xdr:rowOff>
    </xdr:from>
    <xdr:to>
      <xdr:col>19</xdr:col>
      <xdr:colOff>179069</xdr:colOff>
      <xdr:row>248</xdr:row>
      <xdr:rowOff>142875</xdr:rowOff>
    </xdr:to>
    <xdr:sp macro="" textlink="">
      <xdr:nvSpPr>
        <xdr:cNvPr id="26" name="Right Brace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/>
      </xdr:nvSpPr>
      <xdr:spPr>
        <a:xfrm>
          <a:off x="14658975" y="49044225"/>
          <a:ext cx="112394" cy="314325"/>
        </a:xfrm>
        <a:prstGeom prst="rightBrac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l-GR" sz="1100"/>
        </a:p>
      </xdr:txBody>
    </xdr:sp>
    <xdr:clientData/>
  </xdr:twoCellAnchor>
  <xdr:twoCellAnchor>
    <xdr:from>
      <xdr:col>14</xdr:col>
      <xdr:colOff>95249</xdr:colOff>
      <xdr:row>245</xdr:row>
      <xdr:rowOff>0</xdr:rowOff>
    </xdr:from>
    <xdr:to>
      <xdr:col>14</xdr:col>
      <xdr:colOff>295274</xdr:colOff>
      <xdr:row>246</xdr:row>
      <xdr:rowOff>123825</xdr:rowOff>
    </xdr:to>
    <xdr:sp macro="" textlink="">
      <xdr:nvSpPr>
        <xdr:cNvPr id="27" name="Right Brace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/>
      </xdr:nvSpPr>
      <xdr:spPr>
        <a:xfrm>
          <a:off x="10353674" y="48644175"/>
          <a:ext cx="200025" cy="314325"/>
        </a:xfrm>
        <a:prstGeom prst="rightBrac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l-GR" sz="1100"/>
        </a:p>
      </xdr:txBody>
    </xdr:sp>
    <xdr:clientData/>
  </xdr:twoCellAnchor>
  <xdr:twoCellAnchor>
    <xdr:from>
      <xdr:col>19</xdr:col>
      <xdr:colOff>66675</xdr:colOff>
      <xdr:row>244</xdr:row>
      <xdr:rowOff>180975</xdr:rowOff>
    </xdr:from>
    <xdr:to>
      <xdr:col>19</xdr:col>
      <xdr:colOff>179069</xdr:colOff>
      <xdr:row>246</xdr:row>
      <xdr:rowOff>114300</xdr:rowOff>
    </xdr:to>
    <xdr:sp macro="" textlink="">
      <xdr:nvSpPr>
        <xdr:cNvPr id="28" name="Right Brace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/>
      </xdr:nvSpPr>
      <xdr:spPr>
        <a:xfrm>
          <a:off x="14658975" y="48634650"/>
          <a:ext cx="112394" cy="314325"/>
        </a:xfrm>
        <a:prstGeom prst="rightBrac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l-G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40</xdr:row>
      <xdr:rowOff>38100</xdr:rowOff>
    </xdr:from>
    <xdr:to>
      <xdr:col>11</xdr:col>
      <xdr:colOff>586740</xdr:colOff>
      <xdr:row>60</xdr:row>
      <xdr:rowOff>114300</xdr:rowOff>
    </xdr:to>
    <xdr:graphicFrame macro="">
      <xdr:nvGraphicFramePr>
        <xdr:cNvPr id="30" name="Γράφημα 29">
          <a:extLst>
            <a:ext uri="{FF2B5EF4-FFF2-40B4-BE49-F238E27FC236}">
              <a16:creationId xmlns:a16="http://schemas.microsoft.com/office/drawing/2014/main" id="{444C225D-5126-4895-A0DE-A8C03194BB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22860</xdr:colOff>
      <xdr:row>2</xdr:row>
      <xdr:rowOff>121920</xdr:rowOff>
    </xdr:from>
    <xdr:to>
      <xdr:col>22</xdr:col>
      <xdr:colOff>502920</xdr:colOff>
      <xdr:row>25</xdr:row>
      <xdr:rowOff>167640</xdr:rowOff>
    </xdr:to>
    <xdr:graphicFrame macro="">
      <xdr:nvGraphicFramePr>
        <xdr:cNvPr id="31" name="Γράφημα 30">
          <a:extLst>
            <a:ext uri="{FF2B5EF4-FFF2-40B4-BE49-F238E27FC236}">
              <a16:creationId xmlns:a16="http://schemas.microsoft.com/office/drawing/2014/main" id="{3E4A8775-213A-46B2-AD70-F9DAD44835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D3:K10"/>
  <sheetViews>
    <sheetView workbookViewId="0">
      <selection activeCell="K39" sqref="K39"/>
    </sheetView>
  </sheetViews>
  <sheetFormatPr defaultRowHeight="15" x14ac:dyDescent="0.25"/>
  <cols>
    <col min="4" max="4" width="17.7109375" customWidth="1"/>
    <col min="5" max="5" width="15.5703125" customWidth="1"/>
    <col min="6" max="6" width="14.7109375" customWidth="1"/>
    <col min="7" max="7" width="16" customWidth="1"/>
    <col min="8" max="8" width="17.140625" customWidth="1"/>
    <col min="9" max="9" width="15" customWidth="1"/>
    <col min="10" max="10" width="14.140625" customWidth="1"/>
    <col min="11" max="11" width="16.85546875" customWidth="1"/>
  </cols>
  <sheetData>
    <row r="3" spans="4:11" ht="15.75" thickBot="1" x14ac:dyDescent="0.3"/>
    <row r="4" spans="4:11" ht="31.5" x14ac:dyDescent="0.25">
      <c r="D4" s="1" t="s">
        <v>0</v>
      </c>
      <c r="E4" s="1" t="s">
        <v>2</v>
      </c>
      <c r="F4" s="1" t="s">
        <v>4</v>
      </c>
      <c r="G4" s="1" t="s">
        <v>6</v>
      </c>
      <c r="H4" s="145" t="s">
        <v>8</v>
      </c>
      <c r="I4" s="1" t="s">
        <v>9</v>
      </c>
      <c r="J4" s="145" t="s">
        <v>11</v>
      </c>
      <c r="K4" s="1" t="s">
        <v>9</v>
      </c>
    </row>
    <row r="5" spans="4:11" ht="46.5" customHeight="1" thickBot="1" x14ac:dyDescent="0.3">
      <c r="D5" s="2" t="s">
        <v>1</v>
      </c>
      <c r="E5" s="3" t="s">
        <v>3</v>
      </c>
      <c r="F5" s="3" t="s">
        <v>5</v>
      </c>
      <c r="G5" s="3" t="s">
        <v>7</v>
      </c>
      <c r="H5" s="146"/>
      <c r="I5" s="3" t="s">
        <v>10</v>
      </c>
      <c r="J5" s="146"/>
      <c r="K5" s="3" t="s">
        <v>12</v>
      </c>
    </row>
    <row r="6" spans="4:11" ht="17.25" thickTop="1" thickBot="1" x14ac:dyDescent="0.3">
      <c r="D6" s="4">
        <v>5</v>
      </c>
      <c r="E6" s="4">
        <v>6</v>
      </c>
      <c r="F6" s="4">
        <v>0.2</v>
      </c>
      <c r="G6" s="4">
        <v>20</v>
      </c>
      <c r="H6" s="4">
        <v>0.2</v>
      </c>
      <c r="I6" s="4">
        <v>20</v>
      </c>
      <c r="J6" s="4">
        <v>0.8</v>
      </c>
      <c r="K6" s="4">
        <v>80</v>
      </c>
    </row>
    <row r="7" spans="4:11" ht="16.5" thickBot="1" x14ac:dyDescent="0.3">
      <c r="D7" s="5">
        <v>6</v>
      </c>
      <c r="E7" s="5">
        <v>16</v>
      </c>
      <c r="F7" s="5">
        <v>0.53</v>
      </c>
      <c r="G7" s="5">
        <v>53</v>
      </c>
      <c r="H7" s="5">
        <v>0.73</v>
      </c>
      <c r="I7" s="5">
        <v>73</v>
      </c>
      <c r="J7" s="5">
        <v>0.27</v>
      </c>
      <c r="K7" s="5">
        <v>27</v>
      </c>
    </row>
    <row r="8" spans="4:11" ht="16.5" thickBot="1" x14ac:dyDescent="0.3">
      <c r="D8" s="6">
        <v>7</v>
      </c>
      <c r="E8" s="6">
        <v>3</v>
      </c>
      <c r="F8" s="6">
        <v>0.1</v>
      </c>
      <c r="G8" s="6">
        <v>10</v>
      </c>
      <c r="H8" s="6">
        <v>0.83</v>
      </c>
      <c r="I8" s="6">
        <v>83</v>
      </c>
      <c r="J8" s="6">
        <v>0.17</v>
      </c>
      <c r="K8" s="6">
        <v>17</v>
      </c>
    </row>
    <row r="9" spans="4:11" ht="16.5" thickBot="1" x14ac:dyDescent="0.3">
      <c r="D9" s="5">
        <v>8</v>
      </c>
      <c r="E9" s="5">
        <v>5</v>
      </c>
      <c r="F9" s="5">
        <v>0.17</v>
      </c>
      <c r="G9" s="5">
        <v>17</v>
      </c>
      <c r="H9" s="5">
        <v>1</v>
      </c>
      <c r="I9" s="5">
        <v>100</v>
      </c>
      <c r="J9" s="5">
        <v>0</v>
      </c>
      <c r="K9" s="5">
        <v>0</v>
      </c>
    </row>
    <row r="10" spans="4:11" ht="16.5" thickBot="1" x14ac:dyDescent="0.3">
      <c r="D10" s="7" t="s">
        <v>13</v>
      </c>
      <c r="E10" s="6">
        <v>30</v>
      </c>
      <c r="F10" s="6">
        <v>1</v>
      </c>
      <c r="G10" s="6">
        <v>100</v>
      </c>
      <c r="H10" s="8"/>
      <c r="I10" s="8"/>
      <c r="J10" s="8"/>
      <c r="K10" s="8"/>
    </row>
  </sheetData>
  <mergeCells count="2">
    <mergeCell ref="H4:H5"/>
    <mergeCell ref="J4:J5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X33"/>
  <sheetViews>
    <sheetView zoomScale="80" zoomScaleNormal="80" workbookViewId="0">
      <selection activeCell="E27" sqref="E27"/>
    </sheetView>
  </sheetViews>
  <sheetFormatPr defaultRowHeight="15" x14ac:dyDescent="0.25"/>
  <cols>
    <col min="13" max="13" width="22.7109375" customWidth="1"/>
    <col min="14" max="14" width="5.5703125" customWidth="1"/>
    <col min="15" max="15" width="16" customWidth="1"/>
    <col min="16" max="16" width="15.5703125" customWidth="1"/>
    <col min="17" max="17" width="15.85546875" style="13" customWidth="1"/>
    <col min="18" max="18" width="15.5703125" customWidth="1"/>
  </cols>
  <sheetData>
    <row r="2" spans="2:24" ht="18.75" x14ac:dyDescent="0.3">
      <c r="U2" s="30" t="s">
        <v>42</v>
      </c>
      <c r="V2" s="30"/>
      <c r="W2" s="30"/>
      <c r="X2" s="30"/>
    </row>
    <row r="3" spans="2:24" ht="27" x14ac:dyDescent="0.3">
      <c r="B3" s="9" t="s">
        <v>23</v>
      </c>
      <c r="C3" s="9"/>
      <c r="D3" s="9"/>
      <c r="E3" s="9"/>
      <c r="F3" s="9"/>
      <c r="G3" s="9"/>
      <c r="H3" s="9"/>
      <c r="I3" s="9"/>
      <c r="M3" s="17" t="s">
        <v>39</v>
      </c>
      <c r="O3" s="147" t="s">
        <v>43</v>
      </c>
      <c r="P3" s="147"/>
      <c r="Q3" s="147"/>
      <c r="R3" s="147"/>
      <c r="V3" s="148" t="s">
        <v>40</v>
      </c>
      <c r="W3" s="149"/>
    </row>
    <row r="4" spans="2:24" ht="30.75" x14ac:dyDescent="0.3">
      <c r="B4" s="150" t="s">
        <v>14</v>
      </c>
      <c r="C4" s="151"/>
      <c r="D4" s="151"/>
      <c r="E4" s="151"/>
      <c r="F4" s="151"/>
      <c r="G4" s="151"/>
      <c r="H4" s="151"/>
      <c r="I4" s="151"/>
      <c r="J4" s="151"/>
      <c r="M4" s="31">
        <v>52</v>
      </c>
      <c r="N4" s="32" t="s">
        <v>24</v>
      </c>
      <c r="O4" s="18" t="s">
        <v>35</v>
      </c>
      <c r="P4" s="19" t="s">
        <v>36</v>
      </c>
      <c r="Q4" s="20" t="s">
        <v>38</v>
      </c>
      <c r="R4" s="21" t="s">
        <v>37</v>
      </c>
    </row>
    <row r="5" spans="2:24" ht="18.75" x14ac:dyDescent="0.3">
      <c r="B5" s="150" t="s">
        <v>15</v>
      </c>
      <c r="C5" s="151"/>
      <c r="D5" s="151"/>
      <c r="E5" s="151"/>
      <c r="F5" s="151"/>
      <c r="G5" s="151"/>
      <c r="H5" s="151"/>
      <c r="I5" s="151"/>
      <c r="J5" s="151"/>
      <c r="M5">
        <v>57</v>
      </c>
      <c r="O5" s="22" t="s">
        <v>26</v>
      </c>
      <c r="P5" s="23">
        <v>1</v>
      </c>
      <c r="Q5" s="24">
        <f>+P5/30</f>
        <v>3.3333333333333333E-2</v>
      </c>
      <c r="R5" s="25">
        <f>Q5*100</f>
        <v>3.3333333333333335</v>
      </c>
    </row>
    <row r="6" spans="2:24" ht="18.75" x14ac:dyDescent="0.3">
      <c r="B6" s="9" t="s">
        <v>16</v>
      </c>
      <c r="C6" s="9"/>
      <c r="D6" s="9"/>
      <c r="E6" s="9"/>
      <c r="F6" s="9"/>
      <c r="G6" s="9"/>
      <c r="H6" s="9"/>
      <c r="I6" s="9"/>
      <c r="M6">
        <v>57</v>
      </c>
      <c r="O6" s="22" t="s">
        <v>27</v>
      </c>
      <c r="P6" s="23">
        <v>3</v>
      </c>
      <c r="Q6" s="24">
        <f t="shared" ref="Q6:Q13" si="0">+P6/30</f>
        <v>0.1</v>
      </c>
      <c r="R6" s="25">
        <f t="shared" ref="R6:R13" si="1">Q6*100</f>
        <v>10</v>
      </c>
    </row>
    <row r="7" spans="2:24" ht="18.75" x14ac:dyDescent="0.3">
      <c r="B7" s="9" t="s">
        <v>17</v>
      </c>
      <c r="C7" s="9"/>
      <c r="D7" s="9"/>
      <c r="E7" s="9"/>
      <c r="F7" s="9"/>
      <c r="G7" s="9"/>
      <c r="H7" s="9"/>
      <c r="I7" s="9"/>
      <c r="M7" s="10">
        <v>59</v>
      </c>
      <c r="N7" s="10"/>
      <c r="O7" s="22" t="s">
        <v>28</v>
      </c>
      <c r="P7" s="23">
        <v>4</v>
      </c>
      <c r="Q7" s="24">
        <f t="shared" si="0"/>
        <v>0.13333333333333333</v>
      </c>
      <c r="R7" s="25">
        <f t="shared" si="1"/>
        <v>13.333333333333334</v>
      </c>
    </row>
    <row r="8" spans="2:24" ht="18.75" x14ac:dyDescent="0.3">
      <c r="B8" s="9" t="s">
        <v>18</v>
      </c>
      <c r="C8" s="9"/>
      <c r="D8" s="9"/>
      <c r="E8" s="9"/>
      <c r="F8" s="9"/>
      <c r="G8" s="9"/>
      <c r="H8" s="9"/>
      <c r="I8" s="9"/>
      <c r="M8">
        <v>61</v>
      </c>
      <c r="O8" s="22" t="s">
        <v>29</v>
      </c>
      <c r="P8" s="23">
        <v>6</v>
      </c>
      <c r="Q8" s="24">
        <f t="shared" si="0"/>
        <v>0.2</v>
      </c>
      <c r="R8" s="25">
        <f t="shared" si="1"/>
        <v>20</v>
      </c>
    </row>
    <row r="9" spans="2:24" ht="18.75" x14ac:dyDescent="0.3">
      <c r="B9" s="14" t="s">
        <v>19</v>
      </c>
      <c r="C9" s="14"/>
      <c r="D9" s="14"/>
      <c r="E9" s="14"/>
      <c r="F9" s="14"/>
      <c r="G9" s="14"/>
      <c r="H9" s="14"/>
      <c r="I9" s="14"/>
      <c r="J9" s="15"/>
      <c r="K9" s="15"/>
      <c r="L9" s="16"/>
      <c r="M9">
        <v>63</v>
      </c>
      <c r="O9" s="22" t="s">
        <v>30</v>
      </c>
      <c r="P9" s="23">
        <v>7</v>
      </c>
      <c r="Q9" s="24">
        <f t="shared" si="0"/>
        <v>0.23333333333333334</v>
      </c>
      <c r="R9" s="25">
        <f t="shared" si="1"/>
        <v>23.333333333333332</v>
      </c>
    </row>
    <row r="10" spans="2:24" ht="18.75" x14ac:dyDescent="0.3">
      <c r="B10" s="14" t="s">
        <v>20</v>
      </c>
      <c r="C10" s="14"/>
      <c r="D10" s="14"/>
      <c r="E10" s="14"/>
      <c r="F10" s="14"/>
      <c r="G10" s="14"/>
      <c r="H10" s="14"/>
      <c r="I10" s="14"/>
      <c r="J10" s="15"/>
      <c r="K10" s="15"/>
      <c r="L10" s="16"/>
      <c r="M10">
        <v>64</v>
      </c>
      <c r="O10" s="22" t="s">
        <v>31</v>
      </c>
      <c r="P10" s="23">
        <v>6</v>
      </c>
      <c r="Q10" s="24">
        <f t="shared" si="0"/>
        <v>0.2</v>
      </c>
      <c r="R10" s="25">
        <f t="shared" si="1"/>
        <v>20</v>
      </c>
    </row>
    <row r="11" spans="2:24" ht="18.75" x14ac:dyDescent="0.3">
      <c r="B11" s="14" t="s">
        <v>21</v>
      </c>
      <c r="C11" s="14"/>
      <c r="D11" s="14"/>
      <c r="E11" s="14"/>
      <c r="F11" s="14"/>
      <c r="G11" s="14"/>
      <c r="H11" s="14"/>
      <c r="I11" s="14"/>
      <c r="J11" s="15"/>
      <c r="K11" s="15"/>
      <c r="L11" s="16"/>
      <c r="M11" s="10">
        <v>64</v>
      </c>
      <c r="N11" s="10"/>
      <c r="O11" s="22" t="s">
        <v>32</v>
      </c>
      <c r="P11" s="23">
        <v>2</v>
      </c>
      <c r="Q11" s="24">
        <f t="shared" si="0"/>
        <v>6.6666666666666666E-2</v>
      </c>
      <c r="R11" s="25">
        <f t="shared" si="1"/>
        <v>6.666666666666667</v>
      </c>
    </row>
    <row r="12" spans="2:24" ht="18.75" x14ac:dyDescent="0.3">
      <c r="B12" s="14" t="s">
        <v>22</v>
      </c>
      <c r="C12" s="14"/>
      <c r="D12" s="14"/>
      <c r="E12" s="14"/>
      <c r="F12" s="14"/>
      <c r="G12" s="14"/>
      <c r="H12" s="14"/>
      <c r="I12" s="14"/>
      <c r="J12" s="15"/>
      <c r="K12" s="15"/>
      <c r="L12" s="16"/>
      <c r="M12">
        <v>65</v>
      </c>
      <c r="O12" s="22" t="s">
        <v>33</v>
      </c>
      <c r="P12" s="23">
        <v>1</v>
      </c>
      <c r="Q12" s="24">
        <f t="shared" si="0"/>
        <v>3.3333333333333333E-2</v>
      </c>
      <c r="R12" s="25">
        <f t="shared" si="1"/>
        <v>3.3333333333333335</v>
      </c>
    </row>
    <row r="13" spans="2:24" ht="18.75" x14ac:dyDescent="0.3">
      <c r="B13" s="9"/>
      <c r="C13" s="9"/>
      <c r="D13" s="9"/>
      <c r="E13" s="9"/>
      <c r="F13" s="9"/>
      <c r="G13" s="9"/>
      <c r="H13" s="9"/>
      <c r="I13" s="9"/>
      <c r="M13">
        <v>67</v>
      </c>
      <c r="O13" s="26" t="s">
        <v>34</v>
      </c>
      <c r="P13" s="27">
        <f>SUM(P5:P12)</f>
        <v>30</v>
      </c>
      <c r="Q13" s="28">
        <f t="shared" si="0"/>
        <v>1</v>
      </c>
      <c r="R13" s="29">
        <f t="shared" si="1"/>
        <v>100</v>
      </c>
    </row>
    <row r="14" spans="2:24" x14ac:dyDescent="0.25">
      <c r="M14">
        <v>67</v>
      </c>
    </row>
    <row r="15" spans="2:24" x14ac:dyDescent="0.25">
      <c r="M15">
        <v>68</v>
      </c>
    </row>
    <row r="16" spans="2:24" x14ac:dyDescent="0.25">
      <c r="M16">
        <v>68</v>
      </c>
    </row>
    <row r="17" spans="13:24" x14ac:dyDescent="0.25">
      <c r="M17" s="10">
        <v>68</v>
      </c>
      <c r="N17" s="10"/>
    </row>
    <row r="18" spans="13:24" x14ac:dyDescent="0.25">
      <c r="M18" s="11">
        <v>70</v>
      </c>
      <c r="N18" s="11"/>
    </row>
    <row r="19" spans="13:24" x14ac:dyDescent="0.25">
      <c r="M19" s="12">
        <v>71</v>
      </c>
      <c r="N19" s="12"/>
    </row>
    <row r="20" spans="13:24" x14ac:dyDescent="0.25">
      <c r="M20" s="12">
        <v>71</v>
      </c>
      <c r="N20" s="12"/>
    </row>
    <row r="21" spans="13:24" x14ac:dyDescent="0.25">
      <c r="M21" s="12">
        <v>72</v>
      </c>
      <c r="N21" s="12"/>
    </row>
    <row r="22" spans="13:24" x14ac:dyDescent="0.25">
      <c r="M22" s="12">
        <v>73</v>
      </c>
      <c r="N22" s="12"/>
    </row>
    <row r="23" spans="13:24" x14ac:dyDescent="0.25">
      <c r="M23" s="12">
        <v>74</v>
      </c>
      <c r="N23" s="12"/>
    </row>
    <row r="24" spans="13:24" x14ac:dyDescent="0.25">
      <c r="M24" s="10">
        <v>74</v>
      </c>
      <c r="N24" s="10"/>
    </row>
    <row r="25" spans="13:24" x14ac:dyDescent="0.25">
      <c r="M25" s="11">
        <v>75</v>
      </c>
      <c r="N25" s="11"/>
    </row>
    <row r="26" spans="13:24" x14ac:dyDescent="0.25">
      <c r="M26" s="12">
        <v>76</v>
      </c>
      <c r="N26" s="12"/>
    </row>
    <row r="27" spans="13:24" x14ac:dyDescent="0.25">
      <c r="M27" s="12">
        <v>76</v>
      </c>
      <c r="N27" s="12"/>
    </row>
    <row r="28" spans="13:24" x14ac:dyDescent="0.25">
      <c r="M28" s="12">
        <v>77</v>
      </c>
      <c r="N28" s="12"/>
    </row>
    <row r="29" spans="13:24" x14ac:dyDescent="0.25">
      <c r="M29" s="12">
        <v>79</v>
      </c>
      <c r="N29" s="12"/>
    </row>
    <row r="30" spans="13:24" x14ac:dyDescent="0.25">
      <c r="M30" s="10">
        <v>79</v>
      </c>
      <c r="N30" s="10"/>
    </row>
    <row r="31" spans="13:24" ht="15.75" x14ac:dyDescent="0.25">
      <c r="M31" s="11">
        <v>81</v>
      </c>
      <c r="N31" s="11"/>
      <c r="V31" s="148" t="s">
        <v>41</v>
      </c>
      <c r="W31" s="149"/>
      <c r="X31" s="149"/>
    </row>
    <row r="32" spans="13:24" x14ac:dyDescent="0.25">
      <c r="M32" s="10">
        <v>83</v>
      </c>
      <c r="N32" s="10"/>
    </row>
    <row r="33" spans="13:14" x14ac:dyDescent="0.25">
      <c r="M33">
        <v>86</v>
      </c>
      <c r="N33" t="s">
        <v>25</v>
      </c>
    </row>
  </sheetData>
  <sortState xmlns:xlrd2="http://schemas.microsoft.com/office/spreadsheetml/2017/richdata2" ref="M4:M33">
    <sortCondition ref="M4"/>
  </sortState>
  <mergeCells count="5">
    <mergeCell ref="O3:R3"/>
    <mergeCell ref="V3:W3"/>
    <mergeCell ref="V31:X31"/>
    <mergeCell ref="B4:J4"/>
    <mergeCell ref="B5:J5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AC281"/>
  <sheetViews>
    <sheetView topLeftCell="A118" zoomScaleNormal="100" workbookViewId="0">
      <selection activeCell="H48" sqref="H48"/>
    </sheetView>
  </sheetViews>
  <sheetFormatPr defaultRowHeight="15" x14ac:dyDescent="0.25"/>
  <cols>
    <col min="1" max="1" width="21.28515625" customWidth="1"/>
    <col min="13" max="13" width="20" customWidth="1"/>
    <col min="14" max="14" width="12" customWidth="1"/>
    <col min="15" max="15" width="14.85546875" customWidth="1"/>
    <col min="16" max="16" width="12" customWidth="1"/>
    <col min="17" max="17" width="15.42578125" customWidth="1"/>
    <col min="18" max="18" width="11" customWidth="1"/>
    <col min="19" max="19" width="11.7109375" customWidth="1"/>
    <col min="20" max="20" width="21" customWidth="1"/>
    <col min="23" max="23" width="10.140625" customWidth="1"/>
    <col min="24" max="24" width="11" customWidth="1"/>
    <col min="25" max="25" width="13.85546875" customWidth="1"/>
    <col min="26" max="26" width="15.5703125" customWidth="1"/>
  </cols>
  <sheetData>
    <row r="3" spans="1:15" ht="15.75" x14ac:dyDescent="0.25">
      <c r="D3" s="41" t="s">
        <v>65</v>
      </c>
      <c r="N3" s="40" t="s">
        <v>64</v>
      </c>
    </row>
    <row r="4" spans="1:15" x14ac:dyDescent="0.25">
      <c r="L4" s="39"/>
    </row>
    <row r="5" spans="1:15" x14ac:dyDescent="0.25">
      <c r="A5" t="s">
        <v>62</v>
      </c>
      <c r="L5" s="39"/>
    </row>
    <row r="6" spans="1:15" x14ac:dyDescent="0.25">
      <c r="A6" t="s">
        <v>46</v>
      </c>
      <c r="L6" s="39"/>
    </row>
    <row r="7" spans="1:15" ht="18" x14ac:dyDescent="0.35">
      <c r="A7">
        <v>5</v>
      </c>
      <c r="B7">
        <v>16</v>
      </c>
      <c r="C7">
        <v>-10</v>
      </c>
      <c r="D7">
        <v>0</v>
      </c>
      <c r="E7">
        <v>27</v>
      </c>
      <c r="F7">
        <v>14</v>
      </c>
      <c r="G7">
        <v>-20</v>
      </c>
      <c r="H7">
        <v>34</v>
      </c>
      <c r="L7" s="39"/>
      <c r="M7" s="36" t="s">
        <v>47</v>
      </c>
      <c r="N7" s="37">
        <f>SUM(A7:H7)</f>
        <v>66</v>
      </c>
      <c r="O7" s="37"/>
    </row>
    <row r="8" spans="1:15" x14ac:dyDescent="0.25">
      <c r="L8" s="39"/>
      <c r="M8" s="36" t="s">
        <v>48</v>
      </c>
      <c r="N8" s="37" t="s">
        <v>49</v>
      </c>
      <c r="O8" s="37">
        <f>66/8</f>
        <v>8.25</v>
      </c>
    </row>
    <row r="9" spans="1:15" x14ac:dyDescent="0.25">
      <c r="A9" t="s">
        <v>45</v>
      </c>
      <c r="L9" s="39"/>
    </row>
    <row r="10" spans="1:15" x14ac:dyDescent="0.25">
      <c r="L10" s="39"/>
    </row>
    <row r="11" spans="1:15" s="39" customFormat="1" x14ac:dyDescent="0.25"/>
    <row r="12" spans="1:15" x14ac:dyDescent="0.25">
      <c r="L12" s="39"/>
    </row>
    <row r="13" spans="1:15" x14ac:dyDescent="0.25">
      <c r="A13" t="s">
        <v>63</v>
      </c>
      <c r="L13" s="39"/>
      <c r="M13" t="s">
        <v>51</v>
      </c>
    </row>
    <row r="14" spans="1:15" x14ac:dyDescent="0.25">
      <c r="A14" t="s">
        <v>58</v>
      </c>
      <c r="L14" s="39"/>
      <c r="M14" t="s">
        <v>50</v>
      </c>
    </row>
    <row r="15" spans="1:15" x14ac:dyDescent="0.25">
      <c r="B15" t="s">
        <v>52</v>
      </c>
      <c r="L15" s="39"/>
    </row>
    <row r="16" spans="1:15" x14ac:dyDescent="0.25">
      <c r="L16" s="39"/>
      <c r="M16" t="s">
        <v>55</v>
      </c>
    </row>
    <row r="17" spans="1:21" x14ac:dyDescent="0.25">
      <c r="A17" t="s">
        <v>57</v>
      </c>
      <c r="L17" s="39"/>
      <c r="M17" t="s">
        <v>53</v>
      </c>
    </row>
    <row r="18" spans="1:21" x14ac:dyDescent="0.25">
      <c r="L18" s="39"/>
      <c r="M18" t="s">
        <v>54</v>
      </c>
      <c r="P18" s="38">
        <f>1845+216</f>
        <v>2061</v>
      </c>
    </row>
    <row r="19" spans="1:21" x14ac:dyDescent="0.25">
      <c r="L19" s="39"/>
      <c r="M19" t="s">
        <v>56</v>
      </c>
    </row>
    <row r="20" spans="1:21" x14ac:dyDescent="0.25">
      <c r="L20" s="39"/>
    </row>
    <row r="21" spans="1:21" x14ac:dyDescent="0.25">
      <c r="L21" s="39"/>
      <c r="M21" t="s">
        <v>59</v>
      </c>
    </row>
    <row r="22" spans="1:21" x14ac:dyDescent="0.25">
      <c r="L22" s="39"/>
      <c r="M22" t="s">
        <v>60</v>
      </c>
      <c r="O22" s="38">
        <f>2080-1845</f>
        <v>235</v>
      </c>
      <c r="P22" t="s">
        <v>61</v>
      </c>
    </row>
    <row r="23" spans="1:21" x14ac:dyDescent="0.25">
      <c r="L23" s="39"/>
    </row>
    <row r="24" spans="1:21" s="39" customFormat="1" x14ac:dyDescent="0.25"/>
    <row r="25" spans="1:21" x14ac:dyDescent="0.25">
      <c r="L25" s="39"/>
    </row>
    <row r="26" spans="1:21" x14ac:dyDescent="0.25">
      <c r="A26" t="s">
        <v>71</v>
      </c>
      <c r="L26" s="39"/>
    </row>
    <row r="27" spans="1:21" x14ac:dyDescent="0.25">
      <c r="B27" t="s">
        <v>66</v>
      </c>
      <c r="L27" s="39"/>
    </row>
    <row r="28" spans="1:21" x14ac:dyDescent="0.25">
      <c r="C28" t="s">
        <v>67</v>
      </c>
      <c r="L28" s="39"/>
    </row>
    <row r="29" spans="1:21" x14ac:dyDescent="0.25">
      <c r="C29" t="s">
        <v>68</v>
      </c>
      <c r="L29" s="39"/>
    </row>
    <row r="30" spans="1:21" x14ac:dyDescent="0.25">
      <c r="C30" t="s">
        <v>69</v>
      </c>
      <c r="L30" s="39"/>
    </row>
    <row r="31" spans="1:21" x14ac:dyDescent="0.25">
      <c r="L31" s="39"/>
      <c r="U31" t="s">
        <v>313</v>
      </c>
    </row>
    <row r="32" spans="1:21" x14ac:dyDescent="0.25">
      <c r="A32" t="s">
        <v>108</v>
      </c>
      <c r="B32">
        <v>0</v>
      </c>
      <c r="C32">
        <v>20</v>
      </c>
      <c r="D32">
        <v>40</v>
      </c>
      <c r="E32">
        <v>50</v>
      </c>
      <c r="F32">
        <v>60</v>
      </c>
      <c r="G32">
        <v>80</v>
      </c>
      <c r="H32">
        <v>100</v>
      </c>
      <c r="L32" s="39"/>
      <c r="U32" t="s">
        <v>314</v>
      </c>
    </row>
    <row r="33" spans="1:15" x14ac:dyDescent="0.25">
      <c r="A33" t="s">
        <v>109</v>
      </c>
      <c r="B33">
        <v>0</v>
      </c>
      <c r="C33">
        <v>48</v>
      </c>
      <c r="D33">
        <v>49</v>
      </c>
      <c r="E33">
        <v>50</v>
      </c>
      <c r="F33">
        <v>51</v>
      </c>
      <c r="G33">
        <v>52</v>
      </c>
      <c r="H33">
        <v>100</v>
      </c>
      <c r="L33" s="39"/>
    </row>
    <row r="34" spans="1:15" x14ac:dyDescent="0.25">
      <c r="A34" t="s">
        <v>110</v>
      </c>
      <c r="B34">
        <v>0</v>
      </c>
      <c r="C34">
        <v>1</v>
      </c>
      <c r="D34">
        <v>2</v>
      </c>
      <c r="E34">
        <v>50</v>
      </c>
      <c r="F34">
        <v>98</v>
      </c>
      <c r="G34">
        <v>99</v>
      </c>
      <c r="H34">
        <v>100</v>
      </c>
      <c r="L34" s="39"/>
    </row>
    <row r="35" spans="1:15" x14ac:dyDescent="0.25">
      <c r="L35" s="39"/>
    </row>
    <row r="36" spans="1:15" x14ac:dyDescent="0.25">
      <c r="B36" t="s">
        <v>70</v>
      </c>
      <c r="L36" s="39"/>
    </row>
    <row r="37" spans="1:15" x14ac:dyDescent="0.25">
      <c r="L37" s="39"/>
    </row>
    <row r="38" spans="1:15" x14ac:dyDescent="0.25">
      <c r="L38" s="39"/>
    </row>
    <row r="39" spans="1:15" x14ac:dyDescent="0.25">
      <c r="L39" s="39"/>
    </row>
    <row r="40" spans="1:15" x14ac:dyDescent="0.25">
      <c r="L40" s="39"/>
    </row>
    <row r="41" spans="1:15" x14ac:dyDescent="0.25">
      <c r="L41" s="39"/>
    </row>
    <row r="42" spans="1:15" x14ac:dyDescent="0.25">
      <c r="L42" s="39"/>
    </row>
    <row r="43" spans="1:15" x14ac:dyDescent="0.25">
      <c r="L43" s="39"/>
    </row>
    <row r="44" spans="1:15" s="46" customFormat="1" ht="20.25" customHeight="1" x14ac:dyDescent="0.25">
      <c r="L44" s="39"/>
    </row>
    <row r="45" spans="1:15" ht="31.5" customHeight="1" x14ac:dyDescent="0.25">
      <c r="A45" s="152" t="s">
        <v>107</v>
      </c>
      <c r="B45" s="152"/>
      <c r="C45" s="152"/>
      <c r="D45" s="152"/>
      <c r="E45" s="152"/>
      <c r="F45" s="152"/>
      <c r="G45" s="152"/>
      <c r="H45" s="152"/>
      <c r="I45" s="152"/>
      <c r="J45" s="152"/>
      <c r="K45" s="152"/>
      <c r="L45" s="39"/>
    </row>
    <row r="46" spans="1:15" x14ac:dyDescent="0.25">
      <c r="A46" t="s">
        <v>72</v>
      </c>
      <c r="L46" s="39"/>
    </row>
    <row r="47" spans="1:15" x14ac:dyDescent="0.25">
      <c r="L47" s="39"/>
      <c r="O47" t="s">
        <v>78</v>
      </c>
    </row>
    <row r="48" spans="1:15" x14ac:dyDescent="0.25">
      <c r="B48" t="s">
        <v>73</v>
      </c>
      <c r="L48" s="39"/>
    </row>
    <row r="49" spans="2:18" x14ac:dyDescent="0.25">
      <c r="L49" s="39"/>
      <c r="O49" t="s">
        <v>80</v>
      </c>
      <c r="P49" t="s">
        <v>79</v>
      </c>
      <c r="Q49" t="s">
        <v>82</v>
      </c>
      <c r="R49" s="44" t="s">
        <v>83</v>
      </c>
    </row>
    <row r="50" spans="2:18" x14ac:dyDescent="0.25">
      <c r="L50" s="39"/>
      <c r="O50" t="s">
        <v>81</v>
      </c>
    </row>
    <row r="51" spans="2:18" x14ac:dyDescent="0.25">
      <c r="B51" t="s">
        <v>74</v>
      </c>
      <c r="L51" s="39"/>
      <c r="O51" t="s">
        <v>92</v>
      </c>
    </row>
    <row r="52" spans="2:18" x14ac:dyDescent="0.25">
      <c r="L52" s="39"/>
      <c r="N52" s="47" t="s">
        <v>96</v>
      </c>
      <c r="O52" s="42" t="s">
        <v>93</v>
      </c>
    </row>
    <row r="53" spans="2:18" x14ac:dyDescent="0.25">
      <c r="L53" s="39"/>
      <c r="N53" s="45"/>
    </row>
    <row r="54" spans="2:18" x14ac:dyDescent="0.25">
      <c r="B54" t="s">
        <v>75</v>
      </c>
      <c r="L54" s="39"/>
      <c r="N54" s="45"/>
      <c r="O54" t="s">
        <v>84</v>
      </c>
      <c r="P54" t="s">
        <v>85</v>
      </c>
      <c r="Q54" t="s">
        <v>82</v>
      </c>
      <c r="R54" s="44" t="s">
        <v>87</v>
      </c>
    </row>
    <row r="55" spans="2:18" x14ac:dyDescent="0.25">
      <c r="L55" s="39"/>
      <c r="N55" s="45"/>
      <c r="O55" t="s">
        <v>86</v>
      </c>
    </row>
    <row r="56" spans="2:18" x14ac:dyDescent="0.25">
      <c r="L56" s="39"/>
      <c r="N56" s="45"/>
      <c r="O56" t="s">
        <v>94</v>
      </c>
    </row>
    <row r="57" spans="2:18" x14ac:dyDescent="0.25">
      <c r="B57" t="s">
        <v>76</v>
      </c>
      <c r="L57" s="39"/>
      <c r="N57" s="47" t="s">
        <v>97</v>
      </c>
      <c r="O57" s="42" t="s">
        <v>95</v>
      </c>
    </row>
    <row r="58" spans="2:18" x14ac:dyDescent="0.25">
      <c r="B58" t="s">
        <v>77</v>
      </c>
      <c r="L58" s="39"/>
      <c r="N58" s="45"/>
    </row>
    <row r="59" spans="2:18" x14ac:dyDescent="0.25">
      <c r="L59" s="39"/>
      <c r="N59" s="47" t="s">
        <v>98</v>
      </c>
      <c r="O59" s="42" t="s">
        <v>99</v>
      </c>
    </row>
    <row r="60" spans="2:18" x14ac:dyDescent="0.25">
      <c r="L60" s="39"/>
      <c r="N60" s="45"/>
    </row>
    <row r="61" spans="2:18" x14ac:dyDescent="0.25">
      <c r="L61" s="39"/>
      <c r="N61" s="45"/>
      <c r="O61" t="s">
        <v>88</v>
      </c>
      <c r="P61" t="s">
        <v>89</v>
      </c>
      <c r="Q61" t="s">
        <v>82</v>
      </c>
      <c r="R61" s="44" t="s">
        <v>90</v>
      </c>
    </row>
    <row r="62" spans="2:18" x14ac:dyDescent="0.25">
      <c r="L62" s="39"/>
      <c r="N62" s="45"/>
      <c r="O62" t="s">
        <v>91</v>
      </c>
    </row>
    <row r="63" spans="2:18" x14ac:dyDescent="0.25">
      <c r="L63" s="39"/>
      <c r="N63" s="45"/>
    </row>
    <row r="64" spans="2:18" x14ac:dyDescent="0.25">
      <c r="L64" s="39"/>
      <c r="N64" s="47" t="s">
        <v>100</v>
      </c>
      <c r="O64" t="s">
        <v>101</v>
      </c>
    </row>
    <row r="65" spans="1:24" x14ac:dyDescent="0.25">
      <c r="L65" s="39"/>
      <c r="O65" t="s">
        <v>102</v>
      </c>
    </row>
    <row r="66" spans="1:24" x14ac:dyDescent="0.25">
      <c r="L66" s="39"/>
      <c r="O66" t="s">
        <v>103</v>
      </c>
    </row>
    <row r="67" spans="1:24" x14ac:dyDescent="0.25">
      <c r="L67" s="39"/>
      <c r="O67" t="s">
        <v>104</v>
      </c>
    </row>
    <row r="68" spans="1:24" x14ac:dyDescent="0.25">
      <c r="L68" s="39"/>
      <c r="O68" t="s">
        <v>105</v>
      </c>
    </row>
    <row r="69" spans="1:24" x14ac:dyDescent="0.25">
      <c r="L69" s="39"/>
      <c r="O69" s="43" t="s">
        <v>106</v>
      </c>
      <c r="P69" s="43"/>
      <c r="Q69" s="43"/>
      <c r="R69" s="43"/>
      <c r="S69" s="43"/>
      <c r="T69" s="43"/>
      <c r="U69" s="43"/>
      <c r="V69" s="43"/>
      <c r="W69" s="43"/>
      <c r="X69" s="43"/>
    </row>
    <row r="70" spans="1:24" x14ac:dyDescent="0.25">
      <c r="L70" s="39"/>
    </row>
    <row r="71" spans="1:24" s="39" customFormat="1" x14ac:dyDescent="0.25"/>
    <row r="72" spans="1:24" x14ac:dyDescent="0.25">
      <c r="L72" s="39"/>
    </row>
    <row r="73" spans="1:24" ht="15.75" x14ac:dyDescent="0.25">
      <c r="A73" t="s">
        <v>121</v>
      </c>
      <c r="L73" s="39"/>
      <c r="M73" s="48" t="s">
        <v>114</v>
      </c>
      <c r="N73" s="50" t="s">
        <v>115</v>
      </c>
      <c r="O73" s="50">
        <v>15.4</v>
      </c>
      <c r="P73" s="49" t="s">
        <v>116</v>
      </c>
      <c r="Q73" s="49"/>
      <c r="R73" s="49"/>
      <c r="S73" s="49">
        <f>30*15.4</f>
        <v>462</v>
      </c>
    </row>
    <row r="74" spans="1:24" ht="15.75" x14ac:dyDescent="0.25">
      <c r="A74" t="s">
        <v>111</v>
      </c>
      <c r="L74" s="39"/>
      <c r="M74" s="48"/>
      <c r="N74" s="49"/>
      <c r="O74" s="49"/>
      <c r="P74" s="49"/>
      <c r="Q74" s="49"/>
      <c r="R74" s="49"/>
      <c r="S74" s="49"/>
    </row>
    <row r="75" spans="1:24" ht="15.75" x14ac:dyDescent="0.25">
      <c r="L75" s="39"/>
      <c r="M75" s="48" t="s">
        <v>118</v>
      </c>
      <c r="N75" s="49"/>
      <c r="O75" s="49"/>
      <c r="P75" s="49" t="s">
        <v>119</v>
      </c>
      <c r="Q75" s="49"/>
      <c r="R75" s="49"/>
      <c r="S75" s="49">
        <f>18*15.8</f>
        <v>284.40000000000003</v>
      </c>
    </row>
    <row r="76" spans="1:24" ht="15.75" x14ac:dyDescent="0.25">
      <c r="L76" s="39"/>
      <c r="M76" s="49"/>
      <c r="N76" s="49"/>
      <c r="O76" s="49"/>
      <c r="P76" s="49"/>
      <c r="Q76" s="49"/>
      <c r="R76" s="49"/>
      <c r="S76" s="49"/>
    </row>
    <row r="77" spans="1:24" ht="15.75" x14ac:dyDescent="0.25">
      <c r="L77" s="39"/>
      <c r="M77" s="49" t="s">
        <v>112</v>
      </c>
      <c r="N77" s="49"/>
      <c r="O77" s="49"/>
      <c r="P77" s="49" t="s">
        <v>117</v>
      </c>
      <c r="Q77" s="49"/>
      <c r="R77" s="49">
        <f>+S73-S75</f>
        <v>177.59999999999997</v>
      </c>
      <c r="S77" s="49"/>
    </row>
    <row r="78" spans="1:24" x14ac:dyDescent="0.25">
      <c r="L78" s="39"/>
    </row>
    <row r="79" spans="1:24" ht="15.75" x14ac:dyDescent="0.25">
      <c r="L79" s="39"/>
      <c r="M79" s="51" t="s">
        <v>113</v>
      </c>
      <c r="N79" s="52"/>
      <c r="O79" s="52"/>
      <c r="P79" s="52" t="s">
        <v>120</v>
      </c>
      <c r="Q79" s="52"/>
      <c r="R79" s="52">
        <f>177 /12</f>
        <v>14.75</v>
      </c>
    </row>
    <row r="80" spans="1:24" x14ac:dyDescent="0.25">
      <c r="L80" s="39"/>
    </row>
    <row r="81" spans="1:25" s="39" customFormat="1" x14ac:dyDescent="0.25"/>
    <row r="82" spans="1:25" x14ac:dyDescent="0.25">
      <c r="L82" s="39"/>
      <c r="V82" s="70" t="s">
        <v>149</v>
      </c>
    </row>
    <row r="83" spans="1:25" ht="15.75" x14ac:dyDescent="0.25">
      <c r="A83" t="s">
        <v>154</v>
      </c>
      <c r="L83" s="39"/>
      <c r="M83" s="55" t="s">
        <v>126</v>
      </c>
      <c r="N83" s="41" t="s">
        <v>127</v>
      </c>
      <c r="V83" s="55" t="s">
        <v>126</v>
      </c>
      <c r="W83" s="41" t="s">
        <v>127</v>
      </c>
    </row>
    <row r="84" spans="1:25" s="36" customFormat="1" ht="20.25" x14ac:dyDescent="0.35">
      <c r="A84" s="62" t="s">
        <v>242</v>
      </c>
      <c r="B84" s="36">
        <v>7</v>
      </c>
      <c r="C84" s="36">
        <v>11</v>
      </c>
      <c r="D84" s="36">
        <v>10</v>
      </c>
      <c r="E84" s="36">
        <v>13</v>
      </c>
      <c r="F84" s="36">
        <v>15</v>
      </c>
      <c r="G84" s="36">
        <v>3</v>
      </c>
      <c r="H84" s="36">
        <v>12</v>
      </c>
      <c r="I84" s="36">
        <v>11</v>
      </c>
      <c r="J84" s="36">
        <v>4</v>
      </c>
      <c r="K84" s="36">
        <v>14</v>
      </c>
      <c r="L84" s="53"/>
      <c r="M84" s="56">
        <v>1</v>
      </c>
      <c r="N84" s="50">
        <v>3</v>
      </c>
      <c r="V84" s="56">
        <v>1</v>
      </c>
      <c r="W84" s="50">
        <v>3</v>
      </c>
      <c r="Y84" s="38" t="s">
        <v>135</v>
      </c>
    </row>
    <row r="85" spans="1:25" ht="15.75" x14ac:dyDescent="0.25">
      <c r="L85" s="39"/>
      <c r="M85" s="56">
        <v>2</v>
      </c>
      <c r="N85" s="50">
        <v>4</v>
      </c>
      <c r="V85" s="56">
        <v>2</v>
      </c>
      <c r="W85" s="50">
        <v>4</v>
      </c>
    </row>
    <row r="86" spans="1:25" ht="15.75" x14ac:dyDescent="0.25">
      <c r="A86" t="s">
        <v>122</v>
      </c>
      <c r="L86" s="39"/>
      <c r="M86" s="56">
        <v>3</v>
      </c>
      <c r="N86" s="50">
        <v>7</v>
      </c>
      <c r="V86" s="56">
        <v>3</v>
      </c>
      <c r="W86" s="50">
        <v>7</v>
      </c>
      <c r="Y86" t="s">
        <v>136</v>
      </c>
    </row>
    <row r="87" spans="1:25" ht="15.75" x14ac:dyDescent="0.25">
      <c r="B87" s="71" t="s">
        <v>123</v>
      </c>
      <c r="L87" s="39"/>
      <c r="M87" s="56">
        <v>4</v>
      </c>
      <c r="N87" s="50">
        <v>10</v>
      </c>
      <c r="V87" s="56">
        <v>4</v>
      </c>
      <c r="W87" s="50">
        <v>10</v>
      </c>
      <c r="Y87" s="54" t="s">
        <v>137</v>
      </c>
    </row>
    <row r="88" spans="1:25" ht="15.75" x14ac:dyDescent="0.25">
      <c r="B88" s="71"/>
      <c r="L88" s="39"/>
      <c r="M88" s="56">
        <v>5</v>
      </c>
      <c r="N88" s="58">
        <v>11</v>
      </c>
      <c r="O88" t="s">
        <v>130</v>
      </c>
      <c r="V88" s="56">
        <v>5</v>
      </c>
      <c r="W88" s="58">
        <v>11</v>
      </c>
    </row>
    <row r="89" spans="1:25" ht="15.75" x14ac:dyDescent="0.25">
      <c r="B89" s="71" t="s">
        <v>124</v>
      </c>
      <c r="L89" s="39"/>
      <c r="M89" s="56">
        <v>6</v>
      </c>
      <c r="N89" s="59">
        <v>11</v>
      </c>
      <c r="O89" t="s">
        <v>128</v>
      </c>
      <c r="Q89" s="36">
        <v>11</v>
      </c>
      <c r="R89" s="54" t="s">
        <v>129</v>
      </c>
      <c r="V89" s="56">
        <v>6</v>
      </c>
      <c r="W89" s="59">
        <v>11</v>
      </c>
    </row>
    <row r="90" spans="1:25" ht="15.75" x14ac:dyDescent="0.25">
      <c r="B90" s="71"/>
      <c r="L90" s="39"/>
      <c r="M90" s="56">
        <v>7</v>
      </c>
      <c r="N90" s="50">
        <v>12</v>
      </c>
      <c r="V90" s="56">
        <v>7</v>
      </c>
      <c r="W90" s="50">
        <v>12</v>
      </c>
      <c r="Y90" s="38" t="s">
        <v>138</v>
      </c>
    </row>
    <row r="91" spans="1:25" ht="15.75" x14ac:dyDescent="0.25">
      <c r="B91" s="71" t="s">
        <v>125</v>
      </c>
      <c r="L91" s="39"/>
      <c r="M91" s="56">
        <v>8</v>
      </c>
      <c r="N91" s="50">
        <v>13</v>
      </c>
      <c r="O91" t="s">
        <v>134</v>
      </c>
      <c r="V91" s="56">
        <v>8</v>
      </c>
      <c r="W91" s="50">
        <v>13</v>
      </c>
      <c r="Y91" s="54" t="s">
        <v>139</v>
      </c>
    </row>
    <row r="92" spans="1:25" ht="15.75" x14ac:dyDescent="0.25">
      <c r="L92" s="39"/>
      <c r="M92" s="56">
        <v>9</v>
      </c>
      <c r="N92" s="50">
        <v>14</v>
      </c>
      <c r="V92" s="56">
        <v>9</v>
      </c>
      <c r="W92" s="50">
        <v>14</v>
      </c>
    </row>
    <row r="93" spans="1:25" ht="15.75" x14ac:dyDescent="0.25">
      <c r="L93" s="39"/>
      <c r="M93" s="56">
        <v>10</v>
      </c>
      <c r="N93" s="50">
        <v>15</v>
      </c>
      <c r="V93" s="56">
        <v>10</v>
      </c>
      <c r="W93" s="50">
        <v>15</v>
      </c>
    </row>
    <row r="94" spans="1:25" x14ac:dyDescent="0.25">
      <c r="L94" s="39"/>
      <c r="M94" s="57" t="s">
        <v>133</v>
      </c>
      <c r="N94" s="60">
        <f>SUM(N84:N93)</f>
        <v>100</v>
      </c>
    </row>
    <row r="95" spans="1:25" ht="15.75" x14ac:dyDescent="0.25">
      <c r="L95" s="39"/>
      <c r="M95" s="57" t="s">
        <v>131</v>
      </c>
      <c r="N95" s="57"/>
      <c r="O95" s="54" t="s">
        <v>141</v>
      </c>
      <c r="X95" s="52" t="s">
        <v>140</v>
      </c>
    </row>
    <row r="96" spans="1:25" x14ac:dyDescent="0.25">
      <c r="L96" s="39"/>
      <c r="M96" s="57" t="s">
        <v>132</v>
      </c>
      <c r="N96" s="57"/>
    </row>
    <row r="97" spans="12:29" x14ac:dyDescent="0.25">
      <c r="L97" s="39"/>
      <c r="W97" s="70" t="s">
        <v>148</v>
      </c>
    </row>
    <row r="98" spans="12:29" s="16" customFormat="1" ht="19.5" x14ac:dyDescent="0.35">
      <c r="W98" s="94" t="s">
        <v>142</v>
      </c>
      <c r="X98" s="95" t="s">
        <v>143</v>
      </c>
      <c r="Y98" s="95" t="s">
        <v>144</v>
      </c>
    </row>
    <row r="99" spans="12:29" ht="15.75" x14ac:dyDescent="0.25">
      <c r="L99" s="39"/>
      <c r="W99" s="50">
        <v>3</v>
      </c>
      <c r="X99">
        <f>+W99-10</f>
        <v>-7</v>
      </c>
      <c r="Y99">
        <f>+POWER(X99,2)</f>
        <v>49</v>
      </c>
    </row>
    <row r="100" spans="12:29" ht="15.75" x14ac:dyDescent="0.25">
      <c r="L100" s="39"/>
      <c r="W100" s="50">
        <v>4</v>
      </c>
      <c r="X100">
        <f t="shared" ref="X100:X108" si="0">+W100-10</f>
        <v>-6</v>
      </c>
      <c r="Y100">
        <f t="shared" ref="Y100:Y108" si="1">+POWER(X100,2)</f>
        <v>36</v>
      </c>
    </row>
    <row r="101" spans="12:29" ht="15.75" x14ac:dyDescent="0.25">
      <c r="L101" s="39"/>
      <c r="W101" s="50">
        <v>7</v>
      </c>
      <c r="X101">
        <f t="shared" si="0"/>
        <v>-3</v>
      </c>
      <c r="Y101">
        <f t="shared" si="1"/>
        <v>9</v>
      </c>
    </row>
    <row r="102" spans="12:29" ht="15.75" x14ac:dyDescent="0.25">
      <c r="L102" s="39"/>
      <c r="W102" s="50">
        <v>10</v>
      </c>
      <c r="X102">
        <f t="shared" si="0"/>
        <v>0</v>
      </c>
      <c r="Y102">
        <f t="shared" si="1"/>
        <v>0</v>
      </c>
    </row>
    <row r="103" spans="12:29" ht="15.75" x14ac:dyDescent="0.25">
      <c r="L103" s="39"/>
      <c r="W103" s="63">
        <v>11</v>
      </c>
      <c r="X103">
        <f t="shared" si="0"/>
        <v>1</v>
      </c>
      <c r="Y103">
        <f t="shared" si="1"/>
        <v>1</v>
      </c>
    </row>
    <row r="104" spans="12:29" ht="15.75" x14ac:dyDescent="0.25">
      <c r="L104" s="39"/>
      <c r="W104" s="63">
        <v>11</v>
      </c>
      <c r="X104">
        <f t="shared" si="0"/>
        <v>1</v>
      </c>
      <c r="Y104">
        <f t="shared" si="1"/>
        <v>1</v>
      </c>
    </row>
    <row r="105" spans="12:29" ht="15.75" x14ac:dyDescent="0.25">
      <c r="L105" s="39"/>
      <c r="W105" s="50">
        <v>12</v>
      </c>
      <c r="X105">
        <f t="shared" si="0"/>
        <v>2</v>
      </c>
      <c r="Y105">
        <f t="shared" si="1"/>
        <v>4</v>
      </c>
    </row>
    <row r="106" spans="12:29" ht="15.75" x14ac:dyDescent="0.25">
      <c r="L106" s="39"/>
      <c r="W106" s="50">
        <v>13</v>
      </c>
      <c r="X106">
        <f t="shared" si="0"/>
        <v>3</v>
      </c>
      <c r="Y106">
        <f t="shared" si="1"/>
        <v>9</v>
      </c>
    </row>
    <row r="107" spans="12:29" ht="15.75" x14ac:dyDescent="0.25">
      <c r="L107" s="39"/>
      <c r="W107" s="50">
        <v>14</v>
      </c>
      <c r="X107">
        <f t="shared" si="0"/>
        <v>4</v>
      </c>
      <c r="Y107">
        <f t="shared" si="1"/>
        <v>16</v>
      </c>
    </row>
    <row r="108" spans="12:29" ht="15.75" x14ac:dyDescent="0.25">
      <c r="L108" s="39"/>
      <c r="W108" s="50">
        <v>15</v>
      </c>
      <c r="X108">
        <f t="shared" si="0"/>
        <v>5</v>
      </c>
      <c r="Y108">
        <f t="shared" si="1"/>
        <v>25</v>
      </c>
    </row>
    <row r="109" spans="12:29" ht="15.75" x14ac:dyDescent="0.25">
      <c r="L109" s="39"/>
      <c r="W109" s="60">
        <f>SUM(W99:W108)</f>
        <v>100</v>
      </c>
      <c r="Y109" s="65">
        <f>SUM(Y99:Y108)</f>
        <v>150</v>
      </c>
      <c r="Z109" s="67">
        <f>+Y109/10</f>
        <v>15</v>
      </c>
      <c r="AA109" s="69">
        <f>SQRT(Z109)</f>
        <v>3.872983346207417</v>
      </c>
      <c r="AB109" s="43"/>
      <c r="AC109" s="43"/>
    </row>
    <row r="110" spans="12:29" ht="19.5" x14ac:dyDescent="0.35">
      <c r="L110" s="39"/>
      <c r="Y110" s="66" t="s">
        <v>145</v>
      </c>
      <c r="Z110" s="67" t="s">
        <v>160</v>
      </c>
      <c r="AA110" s="43" t="s">
        <v>153</v>
      </c>
      <c r="AB110" s="43"/>
      <c r="AC110" s="43"/>
    </row>
    <row r="111" spans="12:29" ht="18" x14ac:dyDescent="0.25">
      <c r="L111" s="39"/>
      <c r="Z111" s="68" t="s">
        <v>147</v>
      </c>
      <c r="AA111" s="43" t="s">
        <v>146</v>
      </c>
      <c r="AB111" s="43"/>
      <c r="AC111" s="43"/>
    </row>
    <row r="112" spans="12:29" x14ac:dyDescent="0.25">
      <c r="L112" s="39"/>
    </row>
    <row r="113" spans="1:29" x14ac:dyDescent="0.25">
      <c r="L113" s="39"/>
      <c r="X113" t="s">
        <v>150</v>
      </c>
      <c r="AA113" s="54">
        <f>+AA109/10</f>
        <v>0.3872983346207417</v>
      </c>
      <c r="AB113" s="42" t="s">
        <v>151</v>
      </c>
      <c r="AC113" t="s">
        <v>152</v>
      </c>
    </row>
    <row r="114" spans="1:29" s="97" customFormat="1" ht="22.5" customHeight="1" x14ac:dyDescent="0.25"/>
    <row r="115" spans="1:29" x14ac:dyDescent="0.25">
      <c r="L115" s="39"/>
    </row>
    <row r="116" spans="1:29" x14ac:dyDescent="0.25">
      <c r="A116" t="s">
        <v>155</v>
      </c>
      <c r="L116" s="39"/>
    </row>
    <row r="117" spans="1:29" ht="19.5" x14ac:dyDescent="0.35">
      <c r="A117" t="s">
        <v>156</v>
      </c>
      <c r="L117" s="39"/>
      <c r="M117" s="74" t="s">
        <v>126</v>
      </c>
      <c r="N117" s="33" t="s">
        <v>157</v>
      </c>
      <c r="O117" s="75" t="s">
        <v>143</v>
      </c>
      <c r="P117" s="75" t="s">
        <v>144</v>
      </c>
      <c r="Q117" s="11"/>
      <c r="R117" s="11"/>
      <c r="S117" s="11"/>
      <c r="T117" s="11"/>
      <c r="U117" s="76"/>
    </row>
    <row r="118" spans="1:29" x14ac:dyDescent="0.25">
      <c r="L118" s="39"/>
      <c r="M118" s="77">
        <v>1</v>
      </c>
      <c r="N118" s="23">
        <v>1</v>
      </c>
      <c r="O118" s="12">
        <f>+N118-4</f>
        <v>-3</v>
      </c>
      <c r="P118" s="12">
        <f>+POWER(O118,2)</f>
        <v>9</v>
      </c>
      <c r="Q118" s="12"/>
      <c r="R118" s="12"/>
      <c r="S118" s="12"/>
      <c r="T118" s="12"/>
      <c r="U118" s="35"/>
    </row>
    <row r="119" spans="1:29" x14ac:dyDescent="0.25">
      <c r="A119" s="45" t="s">
        <v>96</v>
      </c>
      <c r="B119">
        <v>1</v>
      </c>
      <c r="C119">
        <v>3</v>
      </c>
      <c r="D119">
        <v>4</v>
      </c>
      <c r="E119">
        <v>5</v>
      </c>
      <c r="F119">
        <v>7</v>
      </c>
      <c r="L119" s="39"/>
      <c r="M119" s="77">
        <v>2</v>
      </c>
      <c r="N119" s="23">
        <v>3</v>
      </c>
      <c r="O119" s="12">
        <f t="shared" ref="O119:O122" si="2">+N119-4</f>
        <v>-1</v>
      </c>
      <c r="P119" s="12">
        <f t="shared" ref="P119:P122" si="3">+POWER(O119,2)</f>
        <v>1</v>
      </c>
      <c r="Q119" s="12"/>
      <c r="R119" s="12"/>
      <c r="S119" s="12"/>
      <c r="T119" s="12"/>
      <c r="U119" s="35"/>
    </row>
    <row r="120" spans="1:29" x14ac:dyDescent="0.25">
      <c r="L120" s="39"/>
      <c r="M120" s="77">
        <v>3</v>
      </c>
      <c r="N120" s="23">
        <v>4</v>
      </c>
      <c r="O120" s="12">
        <f t="shared" si="2"/>
        <v>0</v>
      </c>
      <c r="P120" s="12">
        <f t="shared" si="3"/>
        <v>0</v>
      </c>
      <c r="Q120" s="12"/>
      <c r="R120" s="12"/>
      <c r="S120" s="12"/>
      <c r="T120" s="12"/>
      <c r="U120" s="35"/>
    </row>
    <row r="121" spans="1:29" x14ac:dyDescent="0.25">
      <c r="A121" s="45" t="s">
        <v>97</v>
      </c>
      <c r="B121">
        <v>6</v>
      </c>
      <c r="C121">
        <v>8</v>
      </c>
      <c r="D121">
        <v>9</v>
      </c>
      <c r="E121">
        <v>10</v>
      </c>
      <c r="F121">
        <v>12</v>
      </c>
      <c r="L121" s="39"/>
      <c r="M121" s="77">
        <v>4</v>
      </c>
      <c r="N121" s="23">
        <v>5</v>
      </c>
      <c r="O121" s="12">
        <f t="shared" si="2"/>
        <v>1</v>
      </c>
      <c r="P121" s="12">
        <f t="shared" si="3"/>
        <v>1</v>
      </c>
      <c r="Q121" s="12"/>
      <c r="R121" s="12"/>
      <c r="S121" s="12"/>
      <c r="T121" s="12"/>
      <c r="U121" s="35"/>
    </row>
    <row r="122" spans="1:29" x14ac:dyDescent="0.25">
      <c r="L122" s="39"/>
      <c r="M122" s="77">
        <v>5</v>
      </c>
      <c r="N122" s="23">
        <v>7</v>
      </c>
      <c r="O122" s="12">
        <f t="shared" si="2"/>
        <v>3</v>
      </c>
      <c r="P122" s="12">
        <f t="shared" si="3"/>
        <v>9</v>
      </c>
      <c r="Q122" s="12"/>
      <c r="R122" s="12"/>
      <c r="S122" s="12"/>
      <c r="T122" s="12"/>
      <c r="U122" s="35"/>
    </row>
    <row r="123" spans="1:29" x14ac:dyDescent="0.25">
      <c r="A123" s="45" t="s">
        <v>98</v>
      </c>
      <c r="B123">
        <v>3</v>
      </c>
      <c r="C123">
        <v>9</v>
      </c>
      <c r="D123">
        <v>12</v>
      </c>
      <c r="E123">
        <v>15</v>
      </c>
      <c r="F123">
        <v>21</v>
      </c>
      <c r="L123" s="39"/>
      <c r="M123" s="78" t="s">
        <v>158</v>
      </c>
      <c r="N123" s="79">
        <f>SUM(N118:N122)</f>
        <v>20</v>
      </c>
      <c r="O123" s="12"/>
      <c r="P123" s="12"/>
      <c r="Q123" s="12"/>
      <c r="R123" s="12"/>
      <c r="S123" s="12"/>
      <c r="T123" s="12"/>
      <c r="U123" s="35"/>
    </row>
    <row r="124" spans="1:29" ht="15.75" x14ac:dyDescent="0.25">
      <c r="A124" s="45"/>
      <c r="L124" s="39"/>
      <c r="M124" s="80" t="s">
        <v>159</v>
      </c>
      <c r="N124" s="81">
        <f>+N123/5</f>
        <v>4</v>
      </c>
      <c r="O124" s="12"/>
      <c r="P124" s="82">
        <f>SUM(P118:P123)</f>
        <v>20</v>
      </c>
      <c r="Q124" s="91">
        <f>+P124/5</f>
        <v>4</v>
      </c>
      <c r="R124" s="92">
        <f>SQRT(Q124)</f>
        <v>2</v>
      </c>
      <c r="S124" s="12"/>
      <c r="T124" s="12"/>
      <c r="U124" s="35"/>
    </row>
    <row r="125" spans="1:29" ht="19.5" x14ac:dyDescent="0.35">
      <c r="A125" s="45" t="s">
        <v>100</v>
      </c>
      <c r="B125">
        <v>-1</v>
      </c>
      <c r="C125">
        <v>-3</v>
      </c>
      <c r="D125">
        <v>-4</v>
      </c>
      <c r="E125">
        <v>-5</v>
      </c>
      <c r="F125">
        <v>-7</v>
      </c>
      <c r="L125" s="39"/>
      <c r="M125" s="34"/>
      <c r="N125" s="12"/>
      <c r="O125" s="12"/>
      <c r="P125" s="84" t="s">
        <v>145</v>
      </c>
      <c r="Q125" s="83" t="s">
        <v>160</v>
      </c>
      <c r="R125" s="85" t="s">
        <v>153</v>
      </c>
      <c r="S125" s="12"/>
      <c r="T125" s="12"/>
      <c r="U125" s="35"/>
    </row>
    <row r="126" spans="1:29" ht="18" x14ac:dyDescent="0.25">
      <c r="L126" s="39"/>
      <c r="M126" s="34"/>
      <c r="N126" s="12"/>
      <c r="O126" s="12"/>
      <c r="P126" s="12"/>
      <c r="Q126" s="86" t="s">
        <v>147</v>
      </c>
      <c r="R126" s="85" t="s">
        <v>146</v>
      </c>
      <c r="S126" s="12"/>
      <c r="T126" s="12"/>
      <c r="U126" s="35"/>
    </row>
    <row r="127" spans="1:29" x14ac:dyDescent="0.25">
      <c r="L127" s="39"/>
      <c r="M127" s="34"/>
      <c r="N127" s="12"/>
      <c r="O127" s="12"/>
      <c r="P127" s="12"/>
      <c r="Q127" s="12"/>
      <c r="R127" s="12"/>
      <c r="S127" s="12"/>
      <c r="T127" s="12"/>
      <c r="U127" s="35"/>
    </row>
    <row r="128" spans="1:29" x14ac:dyDescent="0.25">
      <c r="L128" s="39"/>
      <c r="M128" s="34"/>
      <c r="N128" s="12" t="s">
        <v>150</v>
      </c>
      <c r="O128" s="12"/>
      <c r="P128" s="12"/>
      <c r="Q128" s="87">
        <f>+R124/N124</f>
        <v>0.5</v>
      </c>
      <c r="R128" s="88" t="s">
        <v>161</v>
      </c>
      <c r="S128" s="12"/>
      <c r="T128" s="12"/>
      <c r="U128" s="35"/>
    </row>
    <row r="129" spans="12:21" x14ac:dyDescent="0.25">
      <c r="L129" s="39"/>
      <c r="M129" s="34"/>
      <c r="N129" s="12"/>
      <c r="O129" s="12"/>
      <c r="P129" s="12"/>
      <c r="Q129" s="12"/>
      <c r="R129" s="12"/>
      <c r="S129" s="12"/>
      <c r="T129" s="12"/>
      <c r="U129" s="35"/>
    </row>
    <row r="130" spans="12:21" x14ac:dyDescent="0.25">
      <c r="L130" s="39"/>
      <c r="M130" s="89"/>
      <c r="N130" s="10"/>
      <c r="O130" s="10"/>
      <c r="P130" s="10"/>
      <c r="Q130" s="10"/>
      <c r="R130" s="10"/>
      <c r="S130" s="10"/>
      <c r="T130" s="10"/>
      <c r="U130" s="90"/>
    </row>
    <row r="131" spans="12:21" x14ac:dyDescent="0.25">
      <c r="L131" s="39"/>
    </row>
    <row r="132" spans="12:21" ht="19.5" x14ac:dyDescent="0.35">
      <c r="L132" s="39"/>
      <c r="M132" s="74" t="s">
        <v>126</v>
      </c>
      <c r="N132" s="33" t="s">
        <v>164</v>
      </c>
      <c r="O132" s="75" t="s">
        <v>143</v>
      </c>
      <c r="P132" s="75" t="s">
        <v>144</v>
      </c>
      <c r="Q132" s="11"/>
      <c r="R132" s="11"/>
      <c r="S132" s="11"/>
      <c r="T132" s="11"/>
      <c r="U132" s="76"/>
    </row>
    <row r="133" spans="12:21" x14ac:dyDescent="0.25">
      <c r="L133" s="39"/>
      <c r="M133" s="77">
        <v>1</v>
      </c>
      <c r="N133" s="23">
        <v>6</v>
      </c>
      <c r="O133" s="12">
        <f>+N133-9</f>
        <v>-3</v>
      </c>
      <c r="P133" s="12">
        <f>+POWER(O133,2)</f>
        <v>9</v>
      </c>
      <c r="Q133" s="12"/>
      <c r="R133" s="12"/>
      <c r="S133" s="12"/>
      <c r="T133" s="12"/>
      <c r="U133" s="35"/>
    </row>
    <row r="134" spans="12:21" x14ac:dyDescent="0.25">
      <c r="L134" s="39"/>
      <c r="M134" s="77">
        <v>2</v>
      </c>
      <c r="N134" s="23">
        <v>8</v>
      </c>
      <c r="O134" s="12">
        <f t="shared" ref="O134:O137" si="4">+N134-9</f>
        <v>-1</v>
      </c>
      <c r="P134" s="12">
        <f t="shared" ref="P134:P137" si="5">+POWER(O134,2)</f>
        <v>1</v>
      </c>
      <c r="Q134" s="12"/>
      <c r="R134" s="12"/>
      <c r="S134" s="12"/>
      <c r="T134" s="12"/>
      <c r="U134" s="35"/>
    </row>
    <row r="135" spans="12:21" x14ac:dyDescent="0.25">
      <c r="L135" s="39"/>
      <c r="M135" s="77">
        <v>3</v>
      </c>
      <c r="N135" s="23">
        <v>9</v>
      </c>
      <c r="O135" s="12">
        <f t="shared" si="4"/>
        <v>0</v>
      </c>
      <c r="P135" s="12">
        <f t="shared" si="5"/>
        <v>0</v>
      </c>
      <c r="Q135" s="12"/>
      <c r="R135" s="12"/>
      <c r="S135" s="12"/>
      <c r="T135" s="12"/>
      <c r="U135" s="35"/>
    </row>
    <row r="136" spans="12:21" x14ac:dyDescent="0.25">
      <c r="L136" s="39"/>
      <c r="M136" s="77">
        <v>4</v>
      </c>
      <c r="N136" s="23">
        <v>10</v>
      </c>
      <c r="O136" s="12">
        <f t="shared" si="4"/>
        <v>1</v>
      </c>
      <c r="P136" s="12">
        <f t="shared" si="5"/>
        <v>1</v>
      </c>
      <c r="Q136" s="12"/>
      <c r="R136" s="12"/>
      <c r="S136" s="12"/>
      <c r="T136" s="12"/>
      <c r="U136" s="35"/>
    </row>
    <row r="137" spans="12:21" x14ac:dyDescent="0.25">
      <c r="L137" s="39"/>
      <c r="M137" s="77">
        <v>5</v>
      </c>
      <c r="N137" s="23">
        <v>12</v>
      </c>
      <c r="O137" s="12">
        <f t="shared" si="4"/>
        <v>3</v>
      </c>
      <c r="P137" s="12">
        <f t="shared" si="5"/>
        <v>9</v>
      </c>
      <c r="Q137" s="12"/>
      <c r="R137" s="12"/>
      <c r="S137" s="12"/>
      <c r="T137" s="12"/>
      <c r="U137" s="35"/>
    </row>
    <row r="138" spans="12:21" x14ac:dyDescent="0.25">
      <c r="L138" s="39"/>
      <c r="M138" s="78" t="s">
        <v>158</v>
      </c>
      <c r="N138" s="79">
        <f>SUM(N133:N137)</f>
        <v>45</v>
      </c>
      <c r="O138" s="12"/>
      <c r="P138" s="12"/>
      <c r="Q138" s="12"/>
      <c r="R138" s="12"/>
      <c r="S138" s="12"/>
      <c r="T138" s="12"/>
      <c r="U138" s="35"/>
    </row>
    <row r="139" spans="12:21" ht="15.75" x14ac:dyDescent="0.25">
      <c r="L139" s="39"/>
      <c r="M139" s="80" t="s">
        <v>159</v>
      </c>
      <c r="N139" s="81">
        <f>+N138/5</f>
        <v>9</v>
      </c>
      <c r="O139" s="12"/>
      <c r="P139" s="82">
        <f>SUM(P133:P138)</f>
        <v>20</v>
      </c>
      <c r="Q139" s="91">
        <f>+P139/5</f>
        <v>4</v>
      </c>
      <c r="R139" s="92">
        <f>SQRT(Q139)</f>
        <v>2</v>
      </c>
      <c r="S139" s="12"/>
      <c r="T139" s="12"/>
      <c r="U139" s="35"/>
    </row>
    <row r="140" spans="12:21" ht="19.5" x14ac:dyDescent="0.35">
      <c r="L140" s="39"/>
      <c r="M140" s="34"/>
      <c r="N140" s="12"/>
      <c r="O140" s="12"/>
      <c r="P140" s="84" t="s">
        <v>145</v>
      </c>
      <c r="Q140" s="83" t="s">
        <v>160</v>
      </c>
      <c r="R140" s="85" t="s">
        <v>153</v>
      </c>
      <c r="S140" s="12"/>
      <c r="T140" s="12"/>
      <c r="U140" s="35"/>
    </row>
    <row r="141" spans="12:21" ht="18" x14ac:dyDescent="0.25">
      <c r="L141" s="39"/>
      <c r="M141" s="34"/>
      <c r="N141" s="12"/>
      <c r="O141" s="12"/>
      <c r="P141" s="12"/>
      <c r="Q141" s="86" t="s">
        <v>147</v>
      </c>
      <c r="R141" s="85" t="s">
        <v>146</v>
      </c>
      <c r="S141" s="12"/>
      <c r="T141" s="12"/>
      <c r="U141" s="35"/>
    </row>
    <row r="142" spans="12:21" x14ac:dyDescent="0.25">
      <c r="L142" s="39"/>
      <c r="M142" s="34"/>
      <c r="N142" s="12"/>
      <c r="O142" s="12"/>
      <c r="P142" s="12"/>
      <c r="Q142" s="12"/>
      <c r="R142" s="12"/>
      <c r="S142" s="12"/>
      <c r="T142" s="12"/>
      <c r="U142" s="35"/>
    </row>
    <row r="143" spans="12:21" x14ac:dyDescent="0.25">
      <c r="L143" s="39"/>
      <c r="M143" s="34"/>
      <c r="N143" s="12" t="s">
        <v>150</v>
      </c>
      <c r="O143" s="12"/>
      <c r="P143" s="12"/>
      <c r="Q143" s="93">
        <f>+R139/N139</f>
        <v>0.22222222222222221</v>
      </c>
      <c r="R143" s="88" t="s">
        <v>162</v>
      </c>
      <c r="S143" s="12"/>
      <c r="T143" s="12"/>
      <c r="U143" s="35"/>
    </row>
    <row r="144" spans="12:21" x14ac:dyDescent="0.25">
      <c r="L144" s="39"/>
      <c r="M144" s="34"/>
      <c r="N144" s="12"/>
      <c r="O144" s="12"/>
      <c r="P144" s="12"/>
      <c r="Q144" s="12"/>
      <c r="R144" s="12"/>
      <c r="S144" s="12"/>
      <c r="T144" s="12"/>
      <c r="U144" s="35"/>
    </row>
    <row r="145" spans="12:21" x14ac:dyDescent="0.25">
      <c r="L145" s="39"/>
      <c r="M145" s="89"/>
      <c r="N145" s="10"/>
      <c r="O145" s="10"/>
      <c r="P145" s="10"/>
      <c r="Q145" s="10"/>
      <c r="R145" s="10"/>
      <c r="S145" s="10"/>
      <c r="T145" s="10"/>
      <c r="U145" s="90"/>
    </row>
    <row r="146" spans="12:21" x14ac:dyDescent="0.25">
      <c r="L146" s="39"/>
    </row>
    <row r="147" spans="12:21" ht="19.5" x14ac:dyDescent="0.35">
      <c r="L147" s="39"/>
      <c r="M147" s="74" t="s">
        <v>126</v>
      </c>
      <c r="N147" s="33" t="s">
        <v>163</v>
      </c>
      <c r="O147" s="75" t="s">
        <v>143</v>
      </c>
      <c r="P147" s="75" t="s">
        <v>144</v>
      </c>
      <c r="Q147" s="11"/>
      <c r="R147" s="11"/>
      <c r="S147" s="11"/>
      <c r="T147" s="11"/>
      <c r="U147" s="76"/>
    </row>
    <row r="148" spans="12:21" x14ac:dyDescent="0.25">
      <c r="L148" s="39"/>
      <c r="M148" s="77">
        <v>1</v>
      </c>
      <c r="N148" s="23">
        <v>3</v>
      </c>
      <c r="O148" s="12">
        <f>+N148-12</f>
        <v>-9</v>
      </c>
      <c r="P148" s="12">
        <f>+POWER(O148,2)</f>
        <v>81</v>
      </c>
      <c r="Q148" s="12"/>
      <c r="R148" s="12"/>
      <c r="S148" s="12"/>
      <c r="T148" s="12"/>
      <c r="U148" s="35"/>
    </row>
    <row r="149" spans="12:21" x14ac:dyDescent="0.25">
      <c r="L149" s="39"/>
      <c r="M149" s="77">
        <v>2</v>
      </c>
      <c r="N149" s="23">
        <v>9</v>
      </c>
      <c r="O149" s="12">
        <f t="shared" ref="O149:O152" si="6">+N149-12</f>
        <v>-3</v>
      </c>
      <c r="P149" s="12">
        <f t="shared" ref="P149:P152" si="7">+POWER(O149,2)</f>
        <v>9</v>
      </c>
      <c r="Q149" s="12"/>
      <c r="R149" s="12"/>
      <c r="S149" s="12"/>
      <c r="T149" s="12"/>
      <c r="U149" s="35"/>
    </row>
    <row r="150" spans="12:21" x14ac:dyDescent="0.25">
      <c r="L150" s="39"/>
      <c r="M150" s="77">
        <v>3</v>
      </c>
      <c r="N150" s="23">
        <v>12</v>
      </c>
      <c r="O150" s="12">
        <f t="shared" si="6"/>
        <v>0</v>
      </c>
      <c r="P150" s="12">
        <f t="shared" si="7"/>
        <v>0</v>
      </c>
      <c r="Q150" s="12"/>
      <c r="R150" s="12"/>
      <c r="S150" s="12"/>
      <c r="T150" s="12"/>
      <c r="U150" s="35"/>
    </row>
    <row r="151" spans="12:21" x14ac:dyDescent="0.25">
      <c r="L151" s="39"/>
      <c r="M151" s="77">
        <v>4</v>
      </c>
      <c r="N151" s="23">
        <v>15</v>
      </c>
      <c r="O151" s="12">
        <f t="shared" si="6"/>
        <v>3</v>
      </c>
      <c r="P151" s="12">
        <f t="shared" si="7"/>
        <v>9</v>
      </c>
      <c r="Q151" s="12"/>
      <c r="R151" s="12"/>
      <c r="S151" s="12"/>
      <c r="T151" s="12"/>
      <c r="U151" s="35"/>
    </row>
    <row r="152" spans="12:21" x14ac:dyDescent="0.25">
      <c r="L152" s="39"/>
      <c r="M152" s="77">
        <v>5</v>
      </c>
      <c r="N152" s="23">
        <v>21</v>
      </c>
      <c r="O152" s="12">
        <f t="shared" si="6"/>
        <v>9</v>
      </c>
      <c r="P152" s="12">
        <f t="shared" si="7"/>
        <v>81</v>
      </c>
      <c r="Q152" s="12"/>
      <c r="R152" s="12"/>
      <c r="S152" s="12"/>
      <c r="T152" s="12"/>
      <c r="U152" s="35"/>
    </row>
    <row r="153" spans="12:21" x14ac:dyDescent="0.25">
      <c r="L153" s="39"/>
      <c r="M153" s="78" t="s">
        <v>158</v>
      </c>
      <c r="N153" s="79">
        <f>SUM(N148:N152)</f>
        <v>60</v>
      </c>
      <c r="O153" s="12"/>
      <c r="P153" s="12"/>
      <c r="Q153" s="12"/>
      <c r="R153" s="12"/>
      <c r="S153" s="12"/>
      <c r="T153" s="12"/>
      <c r="U153" s="35"/>
    </row>
    <row r="154" spans="12:21" ht="15.75" x14ac:dyDescent="0.25">
      <c r="L154" s="39"/>
      <c r="M154" s="80" t="s">
        <v>159</v>
      </c>
      <c r="N154" s="81">
        <f>+N153/5</f>
        <v>12</v>
      </c>
      <c r="O154" s="12"/>
      <c r="P154" s="82">
        <f>SUM(P148:P153)</f>
        <v>180</v>
      </c>
      <c r="Q154" s="91">
        <f>+P154/5</f>
        <v>36</v>
      </c>
      <c r="R154" s="92">
        <f>SQRT(Q154)</f>
        <v>6</v>
      </c>
      <c r="S154" s="12"/>
      <c r="T154" s="12"/>
      <c r="U154" s="35"/>
    </row>
    <row r="155" spans="12:21" ht="19.5" x14ac:dyDescent="0.35">
      <c r="L155" s="39"/>
      <c r="M155" s="34"/>
      <c r="N155" s="12"/>
      <c r="O155" s="12"/>
      <c r="P155" s="84" t="s">
        <v>145</v>
      </c>
      <c r="Q155" s="83" t="s">
        <v>160</v>
      </c>
      <c r="R155" s="85" t="s">
        <v>153</v>
      </c>
      <c r="S155" s="12"/>
      <c r="T155" s="12"/>
      <c r="U155" s="35"/>
    </row>
    <row r="156" spans="12:21" ht="18" x14ac:dyDescent="0.25">
      <c r="L156" s="39"/>
      <c r="M156" s="34"/>
      <c r="N156" s="12"/>
      <c r="O156" s="12"/>
      <c r="P156" s="12"/>
      <c r="Q156" s="86" t="s">
        <v>147</v>
      </c>
      <c r="R156" s="85" t="s">
        <v>146</v>
      </c>
      <c r="S156" s="12"/>
      <c r="T156" s="12"/>
      <c r="U156" s="35"/>
    </row>
    <row r="157" spans="12:21" x14ac:dyDescent="0.25">
      <c r="L157" s="39"/>
      <c r="M157" s="34"/>
      <c r="N157" s="12"/>
      <c r="O157" s="12"/>
      <c r="P157" s="12"/>
      <c r="Q157" s="12"/>
      <c r="R157" s="12"/>
      <c r="S157" s="12"/>
      <c r="T157" s="12"/>
      <c r="U157" s="35"/>
    </row>
    <row r="158" spans="12:21" x14ac:dyDescent="0.25">
      <c r="L158" s="39"/>
      <c r="M158" s="34"/>
      <c r="N158" s="12" t="s">
        <v>150</v>
      </c>
      <c r="O158" s="12"/>
      <c r="P158" s="12"/>
      <c r="Q158" s="87">
        <f>+R154/N154</f>
        <v>0.5</v>
      </c>
      <c r="R158" s="88" t="s">
        <v>161</v>
      </c>
      <c r="S158" s="12"/>
      <c r="T158" s="12"/>
      <c r="U158" s="35"/>
    </row>
    <row r="159" spans="12:21" x14ac:dyDescent="0.25">
      <c r="L159" s="39"/>
      <c r="M159" s="34"/>
      <c r="N159" s="12"/>
      <c r="O159" s="12"/>
      <c r="P159" s="12"/>
      <c r="Q159" s="12"/>
      <c r="R159" s="12"/>
      <c r="S159" s="12"/>
      <c r="T159" s="12"/>
      <c r="U159" s="35"/>
    </row>
    <row r="160" spans="12:21" x14ac:dyDescent="0.25">
      <c r="L160" s="39"/>
      <c r="M160" s="89"/>
      <c r="N160" s="10"/>
      <c r="O160" s="10"/>
      <c r="P160" s="10"/>
      <c r="Q160" s="10"/>
      <c r="R160" s="10"/>
      <c r="S160" s="10"/>
      <c r="T160" s="10"/>
      <c r="U160" s="90"/>
    </row>
    <row r="161" spans="12:21" x14ac:dyDescent="0.25">
      <c r="L161" s="39"/>
    </row>
    <row r="162" spans="12:21" ht="19.5" x14ac:dyDescent="0.35">
      <c r="L162" s="39"/>
      <c r="M162" s="74" t="s">
        <v>126</v>
      </c>
      <c r="N162" s="33" t="s">
        <v>165</v>
      </c>
      <c r="O162" s="75" t="s">
        <v>143</v>
      </c>
      <c r="P162" s="75" t="s">
        <v>144</v>
      </c>
      <c r="Q162" s="11"/>
      <c r="R162" s="11"/>
      <c r="S162" s="11"/>
      <c r="T162" s="11"/>
      <c r="U162" s="76"/>
    </row>
    <row r="163" spans="12:21" x14ac:dyDescent="0.25">
      <c r="L163" s="39"/>
      <c r="M163" s="77">
        <v>1</v>
      </c>
      <c r="N163" s="23">
        <v>-1</v>
      </c>
      <c r="O163" s="12">
        <f>+N163-$N$169</f>
        <v>3</v>
      </c>
      <c r="P163" s="12">
        <f>+POWER(O163,2)</f>
        <v>9</v>
      </c>
      <c r="Q163" s="12"/>
      <c r="R163" s="12"/>
      <c r="S163" s="12"/>
      <c r="T163" s="12"/>
      <c r="U163" s="35"/>
    </row>
    <row r="164" spans="12:21" x14ac:dyDescent="0.25">
      <c r="L164" s="39"/>
      <c r="M164" s="77">
        <v>2</v>
      </c>
      <c r="N164" s="23">
        <v>-3</v>
      </c>
      <c r="O164" s="12">
        <f t="shared" ref="O164:O167" si="8">+N164-$N$169</f>
        <v>1</v>
      </c>
      <c r="P164" s="12">
        <f t="shared" ref="P164:P167" si="9">+POWER(O164,2)</f>
        <v>1</v>
      </c>
      <c r="Q164" s="12"/>
      <c r="R164" s="12"/>
      <c r="S164" s="12"/>
      <c r="T164" s="12"/>
      <c r="U164" s="35"/>
    </row>
    <row r="165" spans="12:21" x14ac:dyDescent="0.25">
      <c r="L165" s="39"/>
      <c r="M165" s="77">
        <v>3</v>
      </c>
      <c r="N165" s="23">
        <v>-4</v>
      </c>
      <c r="O165" s="12">
        <f t="shared" si="8"/>
        <v>0</v>
      </c>
      <c r="P165" s="12">
        <f t="shared" si="9"/>
        <v>0</v>
      </c>
      <c r="Q165" s="12"/>
      <c r="R165" s="12"/>
      <c r="S165" s="12"/>
      <c r="T165" s="12"/>
      <c r="U165" s="35"/>
    </row>
    <row r="166" spans="12:21" x14ac:dyDescent="0.25">
      <c r="L166" s="39"/>
      <c r="M166" s="77">
        <v>4</v>
      </c>
      <c r="N166" s="23">
        <v>-5</v>
      </c>
      <c r="O166" s="12">
        <f t="shared" si="8"/>
        <v>-1</v>
      </c>
      <c r="P166" s="12">
        <f t="shared" si="9"/>
        <v>1</v>
      </c>
      <c r="Q166" s="12"/>
      <c r="R166" s="12"/>
      <c r="S166" s="12"/>
      <c r="T166" s="12"/>
      <c r="U166" s="35"/>
    </row>
    <row r="167" spans="12:21" x14ac:dyDescent="0.25">
      <c r="L167" s="39"/>
      <c r="M167" s="77">
        <v>5</v>
      </c>
      <c r="N167" s="23">
        <v>-7</v>
      </c>
      <c r="O167" s="12">
        <f t="shared" si="8"/>
        <v>-3</v>
      </c>
      <c r="P167" s="12">
        <f t="shared" si="9"/>
        <v>9</v>
      </c>
      <c r="Q167" s="12"/>
      <c r="R167" s="12"/>
      <c r="S167" s="12"/>
      <c r="T167" s="12"/>
      <c r="U167" s="35"/>
    </row>
    <row r="168" spans="12:21" x14ac:dyDescent="0.25">
      <c r="L168" s="39"/>
      <c r="M168" s="78" t="s">
        <v>158</v>
      </c>
      <c r="N168" s="79">
        <f>SUM(N163:N167)</f>
        <v>-20</v>
      </c>
      <c r="O168" s="12"/>
      <c r="P168" s="12"/>
      <c r="Q168" s="12"/>
      <c r="R168" s="12"/>
      <c r="S168" s="12"/>
      <c r="T168" s="12"/>
      <c r="U168" s="35"/>
    </row>
    <row r="169" spans="12:21" ht="15.75" x14ac:dyDescent="0.25">
      <c r="L169" s="39"/>
      <c r="M169" s="80" t="s">
        <v>159</v>
      </c>
      <c r="N169" s="81">
        <f>+N168/5</f>
        <v>-4</v>
      </c>
      <c r="O169" s="12"/>
      <c r="P169" s="82">
        <f>SUM(P163:P168)</f>
        <v>20</v>
      </c>
      <c r="Q169" s="91">
        <f>+P169/5</f>
        <v>4</v>
      </c>
      <c r="R169" s="92">
        <f>SQRT(Q169)</f>
        <v>2</v>
      </c>
      <c r="S169" s="12"/>
      <c r="T169" s="12"/>
      <c r="U169" s="35"/>
    </row>
    <row r="170" spans="12:21" ht="19.5" x14ac:dyDescent="0.35">
      <c r="L170" s="39"/>
      <c r="M170" s="34"/>
      <c r="N170" s="12"/>
      <c r="O170" s="12"/>
      <c r="P170" s="84" t="s">
        <v>145</v>
      </c>
      <c r="Q170" s="83" t="s">
        <v>160</v>
      </c>
      <c r="R170" s="85" t="s">
        <v>153</v>
      </c>
      <c r="S170" s="12"/>
      <c r="T170" s="12"/>
      <c r="U170" s="35"/>
    </row>
    <row r="171" spans="12:21" ht="18" x14ac:dyDescent="0.25">
      <c r="L171" s="39"/>
      <c r="M171" s="34"/>
      <c r="N171" s="12"/>
      <c r="O171" s="12"/>
      <c r="P171" s="12"/>
      <c r="Q171" s="86" t="s">
        <v>147</v>
      </c>
      <c r="R171" s="85" t="s">
        <v>146</v>
      </c>
      <c r="S171" s="12"/>
      <c r="T171" s="12"/>
      <c r="U171" s="35"/>
    </row>
    <row r="172" spans="12:21" x14ac:dyDescent="0.25">
      <c r="L172" s="39"/>
      <c r="M172" s="34"/>
      <c r="N172" s="12"/>
      <c r="O172" s="12"/>
      <c r="P172" s="12"/>
      <c r="Q172" s="12"/>
      <c r="R172" s="12"/>
      <c r="S172" s="12"/>
      <c r="T172" s="12"/>
      <c r="U172" s="35"/>
    </row>
    <row r="173" spans="12:21" x14ac:dyDescent="0.25">
      <c r="L173" s="39"/>
      <c r="M173" s="34"/>
      <c r="N173" s="12" t="s">
        <v>150</v>
      </c>
      <c r="O173" s="12"/>
      <c r="P173" s="12"/>
      <c r="Q173" s="87">
        <f>+R169/N169</f>
        <v>-0.5</v>
      </c>
      <c r="R173" s="88" t="s">
        <v>161</v>
      </c>
      <c r="S173" s="12"/>
      <c r="T173" s="12"/>
      <c r="U173" s="35"/>
    </row>
    <row r="174" spans="12:21" x14ac:dyDescent="0.25">
      <c r="L174" s="39"/>
      <c r="M174" s="34"/>
      <c r="N174" s="12"/>
      <c r="O174" s="12"/>
      <c r="P174" s="12"/>
      <c r="Q174" s="12"/>
      <c r="R174" s="12"/>
      <c r="S174" s="12"/>
      <c r="T174" s="12"/>
      <c r="U174" s="35"/>
    </row>
    <row r="175" spans="12:21" x14ac:dyDescent="0.25">
      <c r="L175" s="39"/>
      <c r="M175" s="89"/>
      <c r="N175" s="10"/>
      <c r="O175" s="10"/>
      <c r="P175" s="10"/>
      <c r="Q175" s="10"/>
      <c r="R175" s="10"/>
      <c r="S175" s="10"/>
      <c r="T175" s="10"/>
      <c r="U175" s="90"/>
    </row>
    <row r="176" spans="12:21" x14ac:dyDescent="0.25">
      <c r="L176" s="39"/>
    </row>
    <row r="177" spans="12:20" s="98" customFormat="1" ht="24" customHeight="1" x14ac:dyDescent="0.25"/>
    <row r="178" spans="12:20" x14ac:dyDescent="0.25">
      <c r="L178" s="39"/>
    </row>
    <row r="179" spans="12:20" x14ac:dyDescent="0.25">
      <c r="L179" s="39"/>
      <c r="Q179" s="40" t="s">
        <v>178</v>
      </c>
    </row>
    <row r="180" spans="12:20" x14ac:dyDescent="0.25">
      <c r="L180" s="39"/>
      <c r="M180" t="s">
        <v>166</v>
      </c>
      <c r="N180" s="36">
        <v>3</v>
      </c>
      <c r="Q180" t="s">
        <v>176</v>
      </c>
      <c r="R180" s="36" t="s">
        <v>179</v>
      </c>
      <c r="S180" s="101" t="s">
        <v>180</v>
      </c>
    </row>
    <row r="181" spans="12:20" x14ac:dyDescent="0.25">
      <c r="L181" s="39"/>
      <c r="N181" s="36">
        <v>5</v>
      </c>
      <c r="Q181" t="s">
        <v>177</v>
      </c>
      <c r="R181" s="107" t="s">
        <v>44</v>
      </c>
      <c r="S181" s="101" t="s">
        <v>181</v>
      </c>
      <c r="T181" s="96" t="s">
        <v>183</v>
      </c>
    </row>
    <row r="182" spans="12:20" x14ac:dyDescent="0.25">
      <c r="L182" s="39"/>
      <c r="N182" s="36">
        <v>8</v>
      </c>
      <c r="Q182" t="s">
        <v>169</v>
      </c>
      <c r="R182">
        <v>12</v>
      </c>
      <c r="S182" s="101">
        <v>1</v>
      </c>
      <c r="T182" s="105">
        <f>+S182*R182</f>
        <v>12</v>
      </c>
    </row>
    <row r="183" spans="12:20" x14ac:dyDescent="0.25">
      <c r="L183" s="39"/>
      <c r="N183" s="36">
        <v>10</v>
      </c>
      <c r="Q183" t="s">
        <v>170</v>
      </c>
      <c r="R183">
        <v>8</v>
      </c>
      <c r="S183" s="101">
        <v>3</v>
      </c>
      <c r="T183" s="105">
        <f t="shared" ref="T183:T188" si="10">+S183*R183</f>
        <v>24</v>
      </c>
    </row>
    <row r="184" spans="12:20" x14ac:dyDescent="0.25">
      <c r="L184" s="39"/>
      <c r="N184" s="36">
        <v>14</v>
      </c>
      <c r="Q184" t="s">
        <v>171</v>
      </c>
      <c r="R184">
        <v>14</v>
      </c>
      <c r="S184" s="101">
        <v>5</v>
      </c>
      <c r="T184" s="105">
        <f t="shared" si="10"/>
        <v>70</v>
      </c>
    </row>
    <row r="185" spans="12:20" x14ac:dyDescent="0.25">
      <c r="L185" s="39"/>
      <c r="N185" s="36">
        <v>8</v>
      </c>
      <c r="Q185" s="100" t="s">
        <v>175</v>
      </c>
      <c r="R185">
        <v>10</v>
      </c>
      <c r="S185" s="101">
        <v>7</v>
      </c>
      <c r="T185" s="105">
        <f t="shared" si="10"/>
        <v>70</v>
      </c>
    </row>
    <row r="186" spans="12:20" x14ac:dyDescent="0.25">
      <c r="L186" s="39"/>
      <c r="N186" s="36">
        <v>12</v>
      </c>
      <c r="Q186" t="s">
        <v>172</v>
      </c>
      <c r="R186">
        <v>8</v>
      </c>
      <c r="S186" s="101">
        <v>9</v>
      </c>
      <c r="T186" s="105">
        <f t="shared" si="10"/>
        <v>72</v>
      </c>
    </row>
    <row r="187" spans="12:20" ht="15.75" x14ac:dyDescent="0.25">
      <c r="L187" s="39"/>
      <c r="M187" s="64" t="s">
        <v>158</v>
      </c>
      <c r="N187" s="99">
        <f>SUM(N180:N186)</f>
        <v>60</v>
      </c>
      <c r="Q187" t="s">
        <v>173</v>
      </c>
      <c r="R187">
        <v>5</v>
      </c>
      <c r="S187" s="101">
        <v>11</v>
      </c>
      <c r="T187" s="105">
        <f t="shared" si="10"/>
        <v>55</v>
      </c>
    </row>
    <row r="188" spans="12:20" x14ac:dyDescent="0.25">
      <c r="L188" s="39"/>
      <c r="Q188" t="s">
        <v>174</v>
      </c>
      <c r="R188">
        <v>3</v>
      </c>
      <c r="S188" s="101">
        <v>13</v>
      </c>
      <c r="T188" s="105">
        <f t="shared" si="10"/>
        <v>39</v>
      </c>
    </row>
    <row r="189" spans="12:20" ht="15.75" x14ac:dyDescent="0.25">
      <c r="L189" s="39"/>
      <c r="M189" t="s">
        <v>167</v>
      </c>
      <c r="N189" s="36">
        <v>7</v>
      </c>
      <c r="R189" s="71">
        <f>SUM(R182:R188)</f>
        <v>60</v>
      </c>
      <c r="S189" s="102" t="s">
        <v>182</v>
      </c>
      <c r="T189" s="103">
        <f>SUM(T182:T188)</f>
        <v>342</v>
      </c>
    </row>
    <row r="190" spans="12:20" x14ac:dyDescent="0.25">
      <c r="L190" s="39"/>
      <c r="N190" s="36">
        <v>10</v>
      </c>
      <c r="S190" s="106" t="s">
        <v>184</v>
      </c>
      <c r="T190" s="104">
        <f>+T189/R189</f>
        <v>5.7</v>
      </c>
    </row>
    <row r="191" spans="12:20" x14ac:dyDescent="0.25">
      <c r="L191" s="39"/>
      <c r="N191" s="36">
        <v>8</v>
      </c>
    </row>
    <row r="192" spans="12:20" x14ac:dyDescent="0.25">
      <c r="L192" s="39"/>
      <c r="N192" s="36">
        <v>5</v>
      </c>
      <c r="S192" s="72" t="s">
        <v>185</v>
      </c>
    </row>
    <row r="193" spans="12:14" x14ac:dyDescent="0.25">
      <c r="L193" s="39"/>
      <c r="N193" s="36">
        <v>3</v>
      </c>
    </row>
    <row r="194" spans="12:14" ht="15.75" x14ac:dyDescent="0.25">
      <c r="L194" s="39"/>
      <c r="M194" s="64" t="s">
        <v>158</v>
      </c>
      <c r="N194" s="99">
        <f>SUM(N189:N193)</f>
        <v>33</v>
      </c>
    </row>
    <row r="195" spans="12:14" x14ac:dyDescent="0.25">
      <c r="L195" s="39"/>
    </row>
    <row r="196" spans="12:14" x14ac:dyDescent="0.25">
      <c r="L196" s="39"/>
    </row>
    <row r="197" spans="12:14" x14ac:dyDescent="0.25">
      <c r="L197" s="39"/>
    </row>
    <row r="198" spans="12:14" x14ac:dyDescent="0.25">
      <c r="L198" s="39"/>
      <c r="M198" t="s">
        <v>168</v>
      </c>
    </row>
    <row r="199" spans="12:14" x14ac:dyDescent="0.25">
      <c r="L199" s="39"/>
    </row>
    <row r="200" spans="12:14" x14ac:dyDescent="0.25">
      <c r="L200" s="39"/>
    </row>
    <row r="201" spans="12:14" x14ac:dyDescent="0.25">
      <c r="L201" s="39"/>
    </row>
    <row r="202" spans="12:14" x14ac:dyDescent="0.25">
      <c r="L202" s="39"/>
    </row>
    <row r="203" spans="12:14" x14ac:dyDescent="0.25">
      <c r="L203" s="39"/>
    </row>
    <row r="204" spans="12:14" x14ac:dyDescent="0.25">
      <c r="L204" s="39"/>
    </row>
    <row r="205" spans="12:14" x14ac:dyDescent="0.25">
      <c r="L205" s="39"/>
    </row>
    <row r="206" spans="12:14" x14ac:dyDescent="0.25">
      <c r="L206" s="39"/>
    </row>
    <row r="207" spans="12:14" x14ac:dyDescent="0.25">
      <c r="L207" s="39"/>
    </row>
    <row r="208" spans="12:14" x14ac:dyDescent="0.25">
      <c r="L208" s="39"/>
    </row>
    <row r="209" spans="1:19" x14ac:dyDescent="0.25">
      <c r="L209" s="39"/>
    </row>
    <row r="210" spans="1:19" x14ac:dyDescent="0.25">
      <c r="L210" s="39"/>
    </row>
    <row r="211" spans="1:19" x14ac:dyDescent="0.25">
      <c r="L211" s="39"/>
    </row>
    <row r="212" spans="1:19" x14ac:dyDescent="0.25">
      <c r="L212" s="39"/>
    </row>
    <row r="213" spans="1:19" x14ac:dyDescent="0.25">
      <c r="L213" s="39"/>
    </row>
    <row r="214" spans="1:19" s="98" customFormat="1" ht="23.25" customHeight="1" x14ac:dyDescent="0.25">
      <c r="L214" s="39"/>
    </row>
    <row r="215" spans="1:19" x14ac:dyDescent="0.25">
      <c r="L215" s="39"/>
    </row>
    <row r="216" spans="1:19" ht="18.75" x14ac:dyDescent="0.35">
      <c r="A216" t="s">
        <v>186</v>
      </c>
      <c r="L216" s="39"/>
      <c r="N216" s="61" t="s">
        <v>193</v>
      </c>
      <c r="O216" s="121" t="s">
        <v>44</v>
      </c>
      <c r="P216" s="36" t="s">
        <v>200</v>
      </c>
    </row>
    <row r="217" spans="1:19" x14ac:dyDescent="0.25">
      <c r="A217" t="s">
        <v>187</v>
      </c>
      <c r="L217" s="39"/>
      <c r="M217" s="119" t="s">
        <v>126</v>
      </c>
      <c r="N217" s="113" t="s">
        <v>190</v>
      </c>
      <c r="O217" s="113" t="s">
        <v>191</v>
      </c>
      <c r="P217" s="70" t="s">
        <v>201</v>
      </c>
      <c r="R217" s="128" t="s">
        <v>203</v>
      </c>
    </row>
    <row r="218" spans="1:19" x14ac:dyDescent="0.25">
      <c r="L218" s="39"/>
      <c r="M218" s="120">
        <v>1</v>
      </c>
      <c r="N218" s="108">
        <v>15</v>
      </c>
      <c r="O218" s="116">
        <v>1</v>
      </c>
      <c r="P218">
        <f>+O218*N218</f>
        <v>15</v>
      </c>
      <c r="R218">
        <f>+O218</f>
        <v>1</v>
      </c>
      <c r="S218" s="122" t="s">
        <v>204</v>
      </c>
    </row>
    <row r="219" spans="1:19" x14ac:dyDescent="0.25">
      <c r="A219" s="109" t="s">
        <v>188</v>
      </c>
      <c r="B219" s="110">
        <v>15</v>
      </c>
      <c r="C219" s="110">
        <v>16</v>
      </c>
      <c r="D219" s="110">
        <v>17</v>
      </c>
      <c r="E219" s="110">
        <v>18</v>
      </c>
      <c r="F219" s="110">
        <v>19</v>
      </c>
      <c r="G219" s="110">
        <v>20</v>
      </c>
      <c r="H219" s="110">
        <v>21</v>
      </c>
      <c r="I219" s="110">
        <v>22</v>
      </c>
      <c r="J219" s="110">
        <v>23</v>
      </c>
      <c r="K219" s="110">
        <v>24</v>
      </c>
      <c r="L219" s="118">
        <v>25</v>
      </c>
      <c r="M219" s="120">
        <v>2</v>
      </c>
      <c r="N219" s="114">
        <v>16</v>
      </c>
      <c r="O219" s="114">
        <v>2</v>
      </c>
      <c r="P219">
        <f t="shared" ref="P219:P228" si="11">+O219*N219</f>
        <v>32</v>
      </c>
      <c r="R219">
        <f>+R218+O219</f>
        <v>3</v>
      </c>
      <c r="S219" s="122" t="s">
        <v>205</v>
      </c>
    </row>
    <row r="220" spans="1:19" x14ac:dyDescent="0.25">
      <c r="A220" s="111" t="s">
        <v>189</v>
      </c>
      <c r="B220" s="112">
        <v>1</v>
      </c>
      <c r="C220" s="112">
        <v>2</v>
      </c>
      <c r="D220" s="112">
        <v>4</v>
      </c>
      <c r="E220" s="112">
        <v>6</v>
      </c>
      <c r="F220" s="112">
        <v>9</v>
      </c>
      <c r="G220" s="112">
        <v>13</v>
      </c>
      <c r="H220" s="112">
        <v>18</v>
      </c>
      <c r="I220" s="112">
        <v>22</v>
      </c>
      <c r="J220" s="112">
        <v>35</v>
      </c>
      <c r="K220" s="112">
        <v>30</v>
      </c>
      <c r="L220" s="112">
        <v>10</v>
      </c>
      <c r="M220" s="120">
        <v>3</v>
      </c>
      <c r="N220" s="114">
        <v>17</v>
      </c>
      <c r="O220" s="114">
        <v>4</v>
      </c>
      <c r="P220">
        <f t="shared" si="11"/>
        <v>68</v>
      </c>
      <c r="R220">
        <f t="shared" ref="R220:R228" si="12">+R219+O220</f>
        <v>7</v>
      </c>
      <c r="S220" s="122" t="s">
        <v>206</v>
      </c>
    </row>
    <row r="221" spans="1:19" x14ac:dyDescent="0.25">
      <c r="L221" s="39"/>
      <c r="M221" s="120">
        <v>4</v>
      </c>
      <c r="N221" s="108">
        <v>18</v>
      </c>
      <c r="O221" s="116">
        <v>6</v>
      </c>
      <c r="P221">
        <f t="shared" si="11"/>
        <v>108</v>
      </c>
      <c r="R221">
        <f t="shared" si="12"/>
        <v>13</v>
      </c>
      <c r="S221" s="122" t="s">
        <v>207</v>
      </c>
    </row>
    <row r="222" spans="1:19" x14ac:dyDescent="0.25">
      <c r="B222" t="s">
        <v>194</v>
      </c>
      <c r="L222" s="39"/>
      <c r="M222" s="120">
        <v>5</v>
      </c>
      <c r="N222" s="114">
        <v>19</v>
      </c>
      <c r="O222" s="116">
        <v>9</v>
      </c>
      <c r="P222">
        <f t="shared" si="11"/>
        <v>171</v>
      </c>
      <c r="R222">
        <f t="shared" si="12"/>
        <v>22</v>
      </c>
      <c r="S222" s="122" t="s">
        <v>208</v>
      </c>
    </row>
    <row r="223" spans="1:19" x14ac:dyDescent="0.25">
      <c r="B223">
        <v>1</v>
      </c>
      <c r="C223" t="s">
        <v>196</v>
      </c>
      <c r="L223" s="39"/>
      <c r="M223" s="120">
        <v>6</v>
      </c>
      <c r="N223" s="114">
        <v>20</v>
      </c>
      <c r="O223" s="116">
        <v>13</v>
      </c>
      <c r="P223">
        <f t="shared" si="11"/>
        <v>260</v>
      </c>
      <c r="R223">
        <f t="shared" si="12"/>
        <v>35</v>
      </c>
      <c r="S223" s="122" t="s">
        <v>209</v>
      </c>
    </row>
    <row r="224" spans="1:19" x14ac:dyDescent="0.25">
      <c r="B224">
        <v>2</v>
      </c>
      <c r="C224" t="s">
        <v>195</v>
      </c>
      <c r="L224" s="39"/>
      <c r="M224" s="120">
        <v>7</v>
      </c>
      <c r="N224" s="108">
        <v>21</v>
      </c>
      <c r="O224" s="116">
        <v>18</v>
      </c>
      <c r="P224">
        <f t="shared" si="11"/>
        <v>378</v>
      </c>
      <c r="R224">
        <f t="shared" si="12"/>
        <v>53</v>
      </c>
      <c r="S224" s="122" t="s">
        <v>210</v>
      </c>
    </row>
    <row r="225" spans="2:20" x14ac:dyDescent="0.25">
      <c r="B225">
        <v>3</v>
      </c>
      <c r="C225" t="s">
        <v>197</v>
      </c>
      <c r="L225" s="39"/>
      <c r="M225" s="120">
        <v>8</v>
      </c>
      <c r="N225" s="114">
        <v>22</v>
      </c>
      <c r="O225" s="116">
        <v>22</v>
      </c>
      <c r="P225">
        <f t="shared" si="11"/>
        <v>484</v>
      </c>
      <c r="R225">
        <f t="shared" si="12"/>
        <v>75</v>
      </c>
      <c r="S225" s="122" t="s">
        <v>211</v>
      </c>
    </row>
    <row r="226" spans="2:20" x14ac:dyDescent="0.25">
      <c r="B226">
        <v>4</v>
      </c>
      <c r="C226" t="s">
        <v>198</v>
      </c>
      <c r="L226" s="39"/>
      <c r="M226" s="120">
        <v>9</v>
      </c>
      <c r="N226" s="115">
        <v>23</v>
      </c>
      <c r="O226" s="117">
        <v>35</v>
      </c>
      <c r="P226">
        <f t="shared" si="11"/>
        <v>805</v>
      </c>
      <c r="R226">
        <f t="shared" si="12"/>
        <v>110</v>
      </c>
      <c r="S226" s="122" t="s">
        <v>212</v>
      </c>
    </row>
    <row r="227" spans="2:20" x14ac:dyDescent="0.25">
      <c r="L227" s="39"/>
      <c r="M227" s="120">
        <v>10</v>
      </c>
      <c r="N227" s="108">
        <v>24</v>
      </c>
      <c r="O227" s="116">
        <v>30</v>
      </c>
      <c r="P227">
        <f t="shared" si="11"/>
        <v>720</v>
      </c>
      <c r="R227">
        <f t="shared" si="12"/>
        <v>140</v>
      </c>
      <c r="S227" s="122" t="s">
        <v>213</v>
      </c>
    </row>
    <row r="228" spans="2:20" x14ac:dyDescent="0.25">
      <c r="L228" s="39"/>
      <c r="M228" s="120">
        <v>11</v>
      </c>
      <c r="N228" s="114">
        <v>25</v>
      </c>
      <c r="O228" s="116">
        <v>10</v>
      </c>
      <c r="P228">
        <f t="shared" si="11"/>
        <v>250</v>
      </c>
      <c r="R228">
        <f t="shared" si="12"/>
        <v>150</v>
      </c>
      <c r="S228" s="122" t="s">
        <v>214</v>
      </c>
    </row>
    <row r="229" spans="2:20" x14ac:dyDescent="0.25">
      <c r="L229" s="39"/>
      <c r="N229" s="45" t="s">
        <v>192</v>
      </c>
      <c r="O229" s="73">
        <f>SUM(O218:O228)</f>
        <v>150</v>
      </c>
      <c r="P229" s="73">
        <f>SUM(P218:P228)</f>
        <v>3291</v>
      </c>
    </row>
    <row r="230" spans="2:20" x14ac:dyDescent="0.25">
      <c r="L230" s="39"/>
      <c r="R230" t="s">
        <v>215</v>
      </c>
    </row>
    <row r="231" spans="2:20" x14ac:dyDescent="0.25">
      <c r="L231" s="39"/>
      <c r="N231" s="123" t="s">
        <v>219</v>
      </c>
      <c r="O231" s="124"/>
      <c r="P231" s="126"/>
      <c r="R231" t="s">
        <v>216</v>
      </c>
    </row>
    <row r="232" spans="2:20" x14ac:dyDescent="0.25">
      <c r="L232" s="39"/>
      <c r="N232" t="s">
        <v>199</v>
      </c>
    </row>
    <row r="233" spans="2:20" ht="18.75" customHeight="1" x14ac:dyDescent="0.25">
      <c r="L233" s="39"/>
      <c r="S233" t="s">
        <v>217</v>
      </c>
    </row>
    <row r="234" spans="2:20" x14ac:dyDescent="0.25">
      <c r="L234" s="39"/>
      <c r="N234" s="123" t="s">
        <v>202</v>
      </c>
      <c r="O234" s="124"/>
      <c r="P234" s="125">
        <f>+P229/O229</f>
        <v>21.94</v>
      </c>
      <c r="R234" s="123" t="s">
        <v>218</v>
      </c>
      <c r="S234" s="124"/>
      <c r="T234" s="126"/>
    </row>
    <row r="235" spans="2:20" x14ac:dyDescent="0.25">
      <c r="L235" s="39"/>
    </row>
    <row r="236" spans="2:20" x14ac:dyDescent="0.25">
      <c r="L236" s="39"/>
      <c r="N236" t="s">
        <v>221</v>
      </c>
    </row>
    <row r="237" spans="2:20" x14ac:dyDescent="0.25">
      <c r="L237" s="39"/>
    </row>
    <row r="238" spans="2:20" x14ac:dyDescent="0.25">
      <c r="L238" s="39"/>
      <c r="O238" s="70" t="s">
        <v>220</v>
      </c>
    </row>
    <row r="239" spans="2:20" x14ac:dyDescent="0.25">
      <c r="L239" s="39"/>
      <c r="O239" t="s">
        <v>222</v>
      </c>
    </row>
    <row r="240" spans="2:20" x14ac:dyDescent="0.25">
      <c r="L240" s="39"/>
      <c r="O240" s="127">
        <f xml:space="preserve"> (21.94-23) / 2.179</f>
        <v>-0.48646167966957266</v>
      </c>
    </row>
    <row r="241" spans="1:19" x14ac:dyDescent="0.25">
      <c r="L241" s="39"/>
    </row>
    <row r="242" spans="1:19" s="98" customFormat="1" ht="21" customHeight="1" x14ac:dyDescent="0.25"/>
    <row r="243" spans="1:19" x14ac:dyDescent="0.25">
      <c r="A243" t="s">
        <v>232</v>
      </c>
      <c r="L243" s="39"/>
    </row>
    <row r="244" spans="1:19" x14ac:dyDescent="0.25">
      <c r="A244" t="s">
        <v>233</v>
      </c>
      <c r="L244" s="39"/>
    </row>
    <row r="245" spans="1:19" x14ac:dyDescent="0.25">
      <c r="A245">
        <v>15</v>
      </c>
      <c r="B245">
        <v>9</v>
      </c>
      <c r="C245">
        <v>6</v>
      </c>
      <c r="D245">
        <v>18</v>
      </c>
      <c r="E245">
        <v>21</v>
      </c>
      <c r="F245">
        <v>6</v>
      </c>
      <c r="G245">
        <v>18</v>
      </c>
      <c r="H245">
        <v>27</v>
      </c>
      <c r="I245">
        <v>9</v>
      </c>
      <c r="J245">
        <v>12</v>
      </c>
      <c r="L245" s="39"/>
      <c r="M245" s="119" t="s">
        <v>126</v>
      </c>
      <c r="N245" t="s">
        <v>224</v>
      </c>
      <c r="S245" t="s">
        <v>231</v>
      </c>
    </row>
    <row r="246" spans="1:19" x14ac:dyDescent="0.25">
      <c r="A246" s="45" t="s">
        <v>237</v>
      </c>
      <c r="B246" t="s">
        <v>234</v>
      </c>
      <c r="L246" s="39"/>
      <c r="M246" s="120">
        <v>1</v>
      </c>
      <c r="N246">
        <v>6</v>
      </c>
      <c r="P246">
        <v>15</v>
      </c>
      <c r="S246">
        <f>+N246*1.18</f>
        <v>7.08</v>
      </c>
    </row>
    <row r="247" spans="1:19" x14ac:dyDescent="0.25">
      <c r="A247" s="45" t="s">
        <v>238</v>
      </c>
      <c r="B247" t="s">
        <v>235</v>
      </c>
      <c r="L247" s="39"/>
      <c r="M247" s="120">
        <v>2</v>
      </c>
      <c r="N247">
        <v>6</v>
      </c>
      <c r="P247">
        <v>9</v>
      </c>
      <c r="S247">
        <f t="shared" ref="S247:S255" si="13">+N247*1.18</f>
        <v>7.08</v>
      </c>
    </row>
    <row r="248" spans="1:19" x14ac:dyDescent="0.25">
      <c r="A248" s="45" t="s">
        <v>239</v>
      </c>
      <c r="B248" t="s">
        <v>236</v>
      </c>
      <c r="L248" s="39"/>
      <c r="M248" s="120">
        <v>3</v>
      </c>
      <c r="N248">
        <v>9</v>
      </c>
      <c r="P248">
        <v>6</v>
      </c>
      <c r="S248">
        <f t="shared" si="13"/>
        <v>10.62</v>
      </c>
    </row>
    <row r="249" spans="1:19" x14ac:dyDescent="0.25">
      <c r="L249" s="39"/>
      <c r="M249" s="120">
        <v>4</v>
      </c>
      <c r="N249">
        <v>9</v>
      </c>
      <c r="P249">
        <v>18</v>
      </c>
      <c r="S249">
        <f t="shared" si="13"/>
        <v>10.62</v>
      </c>
    </row>
    <row r="250" spans="1:19" x14ac:dyDescent="0.25">
      <c r="L250" s="39"/>
      <c r="M250" s="120">
        <v>5</v>
      </c>
      <c r="N250" s="129">
        <v>12</v>
      </c>
      <c r="P250">
        <v>21</v>
      </c>
      <c r="S250" s="129">
        <f t="shared" si="13"/>
        <v>14.16</v>
      </c>
    </row>
    <row r="251" spans="1:19" x14ac:dyDescent="0.25">
      <c r="B251" t="s">
        <v>240</v>
      </c>
      <c r="L251" s="39"/>
      <c r="M251" s="120">
        <v>6</v>
      </c>
      <c r="N251" s="130">
        <v>15</v>
      </c>
      <c r="P251">
        <v>6</v>
      </c>
      <c r="S251" s="130">
        <f t="shared" si="13"/>
        <v>17.7</v>
      </c>
    </row>
    <row r="252" spans="1:19" x14ac:dyDescent="0.25">
      <c r="L252" s="39"/>
      <c r="M252" s="120">
        <v>7</v>
      </c>
      <c r="N252">
        <v>18</v>
      </c>
      <c r="P252">
        <v>18</v>
      </c>
      <c r="S252">
        <f t="shared" si="13"/>
        <v>21.24</v>
      </c>
    </row>
    <row r="253" spans="1:19" x14ac:dyDescent="0.25">
      <c r="L253" s="39"/>
      <c r="M253" s="120">
        <v>8</v>
      </c>
      <c r="N253">
        <v>18</v>
      </c>
      <c r="P253">
        <v>27</v>
      </c>
      <c r="S253">
        <f t="shared" si="13"/>
        <v>21.24</v>
      </c>
    </row>
    <row r="254" spans="1:19" x14ac:dyDescent="0.25">
      <c r="L254" s="39"/>
      <c r="M254" s="120">
        <v>9</v>
      </c>
      <c r="N254">
        <v>21</v>
      </c>
      <c r="P254">
        <v>9</v>
      </c>
      <c r="S254">
        <f t="shared" si="13"/>
        <v>24.779999999999998</v>
      </c>
    </row>
    <row r="255" spans="1:19" x14ac:dyDescent="0.25">
      <c r="L255" s="39"/>
      <c r="M255" s="120">
        <v>10</v>
      </c>
      <c r="N255">
        <v>27</v>
      </c>
      <c r="P255">
        <v>12</v>
      </c>
      <c r="S255">
        <f t="shared" si="13"/>
        <v>31.86</v>
      </c>
    </row>
    <row r="256" spans="1:19" x14ac:dyDescent="0.25">
      <c r="L256" s="39"/>
      <c r="M256" s="120"/>
      <c r="N256" s="131">
        <f>SUM(N246:N255)</f>
        <v>141</v>
      </c>
      <c r="P256">
        <f>SUM(P246:P255)</f>
        <v>141</v>
      </c>
      <c r="S256" s="131">
        <f>SUM(S246:S255)</f>
        <v>166.38</v>
      </c>
    </row>
    <row r="257" spans="12:22" x14ac:dyDescent="0.25">
      <c r="L257" s="39"/>
    </row>
    <row r="258" spans="12:22" x14ac:dyDescent="0.25">
      <c r="L258" s="39"/>
      <c r="N258" s="123" t="s">
        <v>229</v>
      </c>
      <c r="O258" s="11"/>
      <c r="P258" s="11"/>
      <c r="Q258" s="76"/>
      <c r="S258" s="123" t="s">
        <v>230</v>
      </c>
      <c r="T258" s="11"/>
      <c r="U258" s="11"/>
      <c r="V258" s="76"/>
    </row>
    <row r="259" spans="12:22" x14ac:dyDescent="0.25">
      <c r="L259" s="39"/>
      <c r="N259" s="89" t="s">
        <v>227</v>
      </c>
      <c r="O259" s="10"/>
      <c r="P259" s="10"/>
      <c r="Q259" s="90"/>
      <c r="S259" s="89" t="s">
        <v>227</v>
      </c>
      <c r="T259" s="10"/>
      <c r="U259" s="10"/>
      <c r="V259" s="90"/>
    </row>
    <row r="260" spans="12:22" x14ac:dyDescent="0.25">
      <c r="L260" s="39"/>
    </row>
    <row r="261" spans="12:22" x14ac:dyDescent="0.25">
      <c r="L261" s="39"/>
      <c r="N261" s="123" t="s">
        <v>226</v>
      </c>
      <c r="O261" s="124"/>
      <c r="P261" s="124"/>
      <c r="Q261" s="126"/>
      <c r="S261" s="123" t="s">
        <v>228</v>
      </c>
      <c r="T261" s="124"/>
      <c r="U261" s="124"/>
      <c r="V261" s="126"/>
    </row>
    <row r="262" spans="12:22" x14ac:dyDescent="0.25">
      <c r="L262" s="39"/>
    </row>
    <row r="263" spans="12:22" x14ac:dyDescent="0.25">
      <c r="L263" s="39"/>
      <c r="N263" s="123" t="s">
        <v>223</v>
      </c>
      <c r="O263" s="124"/>
      <c r="P263" s="124"/>
      <c r="Q263" s="126"/>
      <c r="S263" s="123" t="s">
        <v>225</v>
      </c>
      <c r="T263" s="124"/>
      <c r="U263" s="124"/>
      <c r="V263" s="126"/>
    </row>
    <row r="264" spans="12:22" x14ac:dyDescent="0.25">
      <c r="L264" s="39"/>
    </row>
    <row r="265" spans="12:22" s="39" customFormat="1" ht="24.75" customHeight="1" x14ac:dyDescent="0.25">
      <c r="T265" s="132" t="s">
        <v>241</v>
      </c>
    </row>
    <row r="266" spans="12:22" x14ac:dyDescent="0.25">
      <c r="L266" s="39"/>
    </row>
    <row r="267" spans="12:22" x14ac:dyDescent="0.25">
      <c r="L267" s="39"/>
    </row>
    <row r="268" spans="12:22" x14ac:dyDescent="0.25">
      <c r="L268" s="39"/>
    </row>
    <row r="269" spans="12:22" x14ac:dyDescent="0.25">
      <c r="L269" s="39"/>
    </row>
    <row r="270" spans="12:22" x14ac:dyDescent="0.25">
      <c r="L270" s="39"/>
    </row>
    <row r="271" spans="12:22" x14ac:dyDescent="0.25">
      <c r="L271" s="39"/>
    </row>
    <row r="272" spans="12:22" x14ac:dyDescent="0.25">
      <c r="L272" s="39"/>
    </row>
    <row r="273" spans="12:12" x14ac:dyDescent="0.25">
      <c r="L273" s="39"/>
    </row>
    <row r="274" spans="12:12" x14ac:dyDescent="0.25">
      <c r="L274" s="39"/>
    </row>
    <row r="275" spans="12:12" x14ac:dyDescent="0.25">
      <c r="L275" s="39"/>
    </row>
    <row r="276" spans="12:12" x14ac:dyDescent="0.25">
      <c r="L276" s="39"/>
    </row>
    <row r="277" spans="12:12" x14ac:dyDescent="0.25">
      <c r="L277" s="39"/>
    </row>
    <row r="278" spans="12:12" x14ac:dyDescent="0.25">
      <c r="L278" s="39"/>
    </row>
    <row r="279" spans="12:12" x14ac:dyDescent="0.25">
      <c r="L279" s="39"/>
    </row>
    <row r="280" spans="12:12" x14ac:dyDescent="0.25">
      <c r="L280" s="39"/>
    </row>
    <row r="281" spans="12:12" x14ac:dyDescent="0.25">
      <c r="L281" s="39"/>
    </row>
  </sheetData>
  <sortState xmlns:xlrd2="http://schemas.microsoft.com/office/spreadsheetml/2017/richdata2" ref="M246:N255">
    <sortCondition ref="N246"/>
  </sortState>
  <mergeCells count="1">
    <mergeCell ref="A45:K45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7494F-22D6-4C90-8149-5E059A97DF53}">
  <dimension ref="A2:G37"/>
  <sheetViews>
    <sheetView workbookViewId="0">
      <selection activeCell="E17" sqref="E17"/>
    </sheetView>
  </sheetViews>
  <sheetFormatPr defaultRowHeight="15" x14ac:dyDescent="0.25"/>
  <cols>
    <col min="1" max="1" width="5" customWidth="1"/>
    <col min="2" max="2" width="19.5703125" bestFit="1" customWidth="1"/>
    <col min="3" max="3" width="14.140625" customWidth="1"/>
    <col min="5" max="5" width="16.140625" customWidth="1"/>
    <col min="6" max="6" width="13.85546875" customWidth="1"/>
  </cols>
  <sheetData>
    <row r="2" spans="1:7" ht="18.75" x14ac:dyDescent="0.3">
      <c r="B2" s="142" t="s">
        <v>292</v>
      </c>
    </row>
    <row r="3" spans="1:7" ht="73.5" customHeight="1" x14ac:dyDescent="0.25">
      <c r="B3" s="152" t="s">
        <v>291</v>
      </c>
      <c r="C3" s="152"/>
      <c r="D3" s="152"/>
      <c r="E3" s="152"/>
      <c r="F3" s="152"/>
    </row>
    <row r="5" spans="1:7" x14ac:dyDescent="0.25">
      <c r="A5" t="s">
        <v>289</v>
      </c>
      <c r="B5" t="s">
        <v>288</v>
      </c>
      <c r="D5">
        <f>2/ ((1/5) + (1/4))</f>
        <v>4.4444444444444446</v>
      </c>
      <c r="E5" t="s">
        <v>293</v>
      </c>
    </row>
    <row r="6" spans="1:7" x14ac:dyDescent="0.25">
      <c r="A6" t="s">
        <v>290</v>
      </c>
      <c r="B6" t="s">
        <v>312</v>
      </c>
      <c r="D6">
        <f>3/ ((1/5) + (1/8) + (1/4))</f>
        <v>5.2173913043478262</v>
      </c>
      <c r="E6" t="s">
        <v>293</v>
      </c>
    </row>
    <row r="9" spans="1:7" ht="58.5" customHeight="1" x14ac:dyDescent="0.25">
      <c r="B9" s="153" t="s">
        <v>297</v>
      </c>
      <c r="C9" s="154"/>
      <c r="D9" s="154"/>
      <c r="E9" s="154"/>
      <c r="F9" s="154"/>
      <c r="G9" s="154"/>
    </row>
    <row r="11" spans="1:7" x14ac:dyDescent="0.25">
      <c r="B11" t="s">
        <v>298</v>
      </c>
      <c r="D11">
        <v>80</v>
      </c>
      <c r="E11" t="s">
        <v>294</v>
      </c>
    </row>
    <row r="12" spans="1:7" x14ac:dyDescent="0.25">
      <c r="B12" t="s">
        <v>299</v>
      </c>
    </row>
    <row r="13" spans="1:7" x14ac:dyDescent="0.25">
      <c r="B13">
        <f>+ 10000 / D11</f>
        <v>125</v>
      </c>
      <c r="C13" t="s">
        <v>295</v>
      </c>
      <c r="E13">
        <f>B13/60</f>
        <v>2.0833333333333335</v>
      </c>
      <c r="F13" t="s">
        <v>296</v>
      </c>
    </row>
    <row r="17" spans="2:3" ht="18.75" x14ac:dyDescent="0.3">
      <c r="B17" s="142" t="s">
        <v>301</v>
      </c>
    </row>
    <row r="19" spans="2:3" ht="15.75" x14ac:dyDescent="0.25">
      <c r="B19" s="49" t="s">
        <v>300</v>
      </c>
      <c r="C19" s="49"/>
    </row>
    <row r="20" spans="2:3" ht="15.75" x14ac:dyDescent="0.25">
      <c r="B20" s="143" t="s">
        <v>302</v>
      </c>
      <c r="C20" s="49"/>
    </row>
    <row r="21" spans="2:3" ht="15.75" x14ac:dyDescent="0.25">
      <c r="B21" s="61" t="s">
        <v>303</v>
      </c>
      <c r="C21" s="61">
        <f>(1.1*0.95*1.15)</f>
        <v>1.2017499999999999</v>
      </c>
    </row>
    <row r="23" spans="2:3" ht="15.75" x14ac:dyDescent="0.25">
      <c r="B23" s="144" t="s">
        <v>304</v>
      </c>
      <c r="C23" s="36">
        <v>3</v>
      </c>
    </row>
    <row r="24" spans="2:3" ht="15.75" x14ac:dyDescent="0.25">
      <c r="B24" s="49" t="s">
        <v>305</v>
      </c>
    </row>
    <row r="25" spans="2:3" ht="15.75" x14ac:dyDescent="0.25">
      <c r="B25" s="143">
        <f>POWER(C21,1/C23)</f>
        <v>1.0631748884131729</v>
      </c>
    </row>
    <row r="26" spans="2:3" ht="15.75" x14ac:dyDescent="0.25">
      <c r="B26" s="49" t="s">
        <v>306</v>
      </c>
    </row>
    <row r="30" spans="2:3" ht="15.75" x14ac:dyDescent="0.25">
      <c r="B30" s="49" t="s">
        <v>307</v>
      </c>
    </row>
    <row r="32" spans="2:3" ht="15.75" x14ac:dyDescent="0.25">
      <c r="B32" s="143" t="s">
        <v>308</v>
      </c>
      <c r="C32" s="49"/>
    </row>
    <row r="33" spans="2:3" ht="15.75" x14ac:dyDescent="0.25">
      <c r="B33" s="61" t="s">
        <v>309</v>
      </c>
      <c r="C33" s="61">
        <f>(1.09*1.05)</f>
        <v>1.1445000000000001</v>
      </c>
    </row>
    <row r="34" spans="2:3" ht="15.75" x14ac:dyDescent="0.25">
      <c r="B34" s="49" t="s">
        <v>310</v>
      </c>
      <c r="C34" s="49"/>
    </row>
    <row r="35" spans="2:3" ht="15.75" x14ac:dyDescent="0.25">
      <c r="B35" s="49">
        <f>SQRT(C33)</f>
        <v>1.0698130677833395</v>
      </c>
      <c r="C35" s="49"/>
    </row>
    <row r="37" spans="2:3" ht="15.75" x14ac:dyDescent="0.25">
      <c r="B37" s="49" t="s">
        <v>311</v>
      </c>
    </row>
  </sheetData>
  <mergeCells count="2">
    <mergeCell ref="B3:F3"/>
    <mergeCell ref="B9:G9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L585"/>
  <sheetViews>
    <sheetView tabSelected="1" topLeftCell="A25" workbookViewId="0">
      <selection activeCell="A50" sqref="A50"/>
    </sheetView>
  </sheetViews>
  <sheetFormatPr defaultColWidth="8.85546875" defaultRowHeight="15" x14ac:dyDescent="0.25"/>
  <cols>
    <col min="1" max="1" width="8.85546875" style="36"/>
    <col min="2" max="2" width="13.28515625" style="36" bestFit="1" customWidth="1"/>
    <col min="3" max="10" width="8.85546875" style="36"/>
    <col min="11" max="11" width="3.42578125" style="36" customWidth="1"/>
    <col min="12" max="16384" width="8.85546875" style="36"/>
  </cols>
  <sheetData>
    <row r="2" spans="2:12" x14ac:dyDescent="0.25">
      <c r="C2" s="133"/>
    </row>
    <row r="3" spans="2:12" s="140" customFormat="1" x14ac:dyDescent="0.25">
      <c r="B3" s="140" t="s">
        <v>251</v>
      </c>
      <c r="C3" s="140" t="s">
        <v>243</v>
      </c>
      <c r="D3" s="140" t="s">
        <v>244</v>
      </c>
      <c r="E3" s="140" t="s">
        <v>245</v>
      </c>
      <c r="F3" s="140" t="s">
        <v>246</v>
      </c>
      <c r="G3" s="140" t="s">
        <v>247</v>
      </c>
      <c r="H3" s="140" t="s">
        <v>248</v>
      </c>
      <c r="I3" s="140" t="s">
        <v>249</v>
      </c>
      <c r="J3" s="140" t="s">
        <v>250</v>
      </c>
      <c r="L3" s="140" t="s">
        <v>252</v>
      </c>
    </row>
    <row r="4" spans="2:12" x14ac:dyDescent="0.25">
      <c r="B4" s="36" t="s">
        <v>253</v>
      </c>
      <c r="C4" s="133">
        <v>1475</v>
      </c>
      <c r="D4" s="133">
        <v>956</v>
      </c>
      <c r="E4" s="133">
        <v>711</v>
      </c>
      <c r="F4" s="133">
        <v>457</v>
      </c>
      <c r="G4" s="133">
        <v>729</v>
      </c>
      <c r="H4" s="133">
        <v>1029</v>
      </c>
      <c r="I4" s="139">
        <v>1237</v>
      </c>
      <c r="J4" s="133">
        <v>904</v>
      </c>
      <c r="L4" s="133">
        <v>7498</v>
      </c>
    </row>
    <row r="5" spans="2:12" x14ac:dyDescent="0.25">
      <c r="B5" s="36" t="s">
        <v>254</v>
      </c>
      <c r="C5" s="133">
        <v>1053</v>
      </c>
      <c r="D5" s="133">
        <v>883</v>
      </c>
      <c r="E5" s="133">
        <v>225</v>
      </c>
      <c r="F5" s="133">
        <v>199</v>
      </c>
      <c r="G5" s="133">
        <v>484</v>
      </c>
      <c r="H5" s="133">
        <v>849</v>
      </c>
      <c r="I5" s="139">
        <v>912</v>
      </c>
      <c r="J5" s="133">
        <v>553</v>
      </c>
      <c r="L5" s="133">
        <v>5158</v>
      </c>
    </row>
    <row r="6" spans="2:12" x14ac:dyDescent="0.25">
      <c r="B6" s="36" t="s">
        <v>255</v>
      </c>
      <c r="C6" s="133">
        <v>919</v>
      </c>
      <c r="D6" s="133">
        <v>775</v>
      </c>
      <c r="E6" s="133">
        <v>347</v>
      </c>
      <c r="F6" s="133">
        <v>143</v>
      </c>
      <c r="G6" s="133">
        <v>383</v>
      </c>
      <c r="H6" s="133">
        <v>710</v>
      </c>
      <c r="I6" s="139">
        <v>850</v>
      </c>
      <c r="J6" s="133">
        <v>500</v>
      </c>
      <c r="L6" s="133">
        <v>4627</v>
      </c>
    </row>
    <row r="7" spans="2:12" x14ac:dyDescent="0.25">
      <c r="B7" s="36" t="s">
        <v>260</v>
      </c>
      <c r="C7" s="133">
        <v>774</v>
      </c>
      <c r="D7" s="133">
        <v>539</v>
      </c>
      <c r="E7" s="133">
        <v>340</v>
      </c>
      <c r="F7" s="133">
        <v>162</v>
      </c>
      <c r="G7" s="133">
        <v>200</v>
      </c>
      <c r="H7" s="133">
        <v>605</v>
      </c>
      <c r="I7" s="139">
        <v>701</v>
      </c>
      <c r="J7" s="133">
        <v>489</v>
      </c>
      <c r="L7" s="133">
        <v>3810</v>
      </c>
    </row>
    <row r="8" spans="2:12" x14ac:dyDescent="0.25">
      <c r="B8" s="36" t="s">
        <v>259</v>
      </c>
      <c r="C8" s="133">
        <v>475</v>
      </c>
      <c r="D8" s="133">
        <v>446</v>
      </c>
      <c r="E8" s="133">
        <v>175</v>
      </c>
      <c r="F8" s="133">
        <v>176</v>
      </c>
      <c r="G8" s="133">
        <v>413</v>
      </c>
      <c r="H8" s="133">
        <v>470</v>
      </c>
      <c r="I8" s="139">
        <v>564</v>
      </c>
      <c r="J8" s="133">
        <v>351</v>
      </c>
      <c r="L8" s="133">
        <v>3070</v>
      </c>
    </row>
    <row r="9" spans="2:12" x14ac:dyDescent="0.25">
      <c r="B9" s="36" t="s">
        <v>256</v>
      </c>
      <c r="C9" s="133">
        <v>699</v>
      </c>
      <c r="D9" s="133">
        <v>443</v>
      </c>
      <c r="E9" s="133">
        <v>209</v>
      </c>
      <c r="F9" s="133">
        <v>95</v>
      </c>
      <c r="G9" s="133">
        <v>200</v>
      </c>
      <c r="H9" s="133">
        <v>568</v>
      </c>
      <c r="I9" s="139">
        <v>404</v>
      </c>
      <c r="J9" s="133">
        <v>229</v>
      </c>
      <c r="L9" s="133">
        <v>2847</v>
      </c>
    </row>
    <row r="10" spans="2:12" x14ac:dyDescent="0.25">
      <c r="B10" s="36" t="s">
        <v>266</v>
      </c>
      <c r="C10" s="133">
        <v>479</v>
      </c>
      <c r="D10" s="133">
        <v>555</v>
      </c>
      <c r="E10" s="133">
        <v>202</v>
      </c>
      <c r="F10" s="133">
        <v>73</v>
      </c>
      <c r="G10" s="133">
        <v>235</v>
      </c>
      <c r="H10" s="133">
        <v>442</v>
      </c>
      <c r="I10" s="139">
        <v>452</v>
      </c>
      <c r="J10" s="133">
        <v>281</v>
      </c>
      <c r="L10" s="133">
        <v>2719</v>
      </c>
    </row>
    <row r="11" spans="2:12" x14ac:dyDescent="0.25">
      <c r="B11" s="36" t="s">
        <v>257</v>
      </c>
      <c r="C11" s="133">
        <v>586</v>
      </c>
      <c r="D11" s="133">
        <v>375</v>
      </c>
      <c r="E11" s="133">
        <v>117</v>
      </c>
      <c r="F11" s="133">
        <v>91</v>
      </c>
      <c r="G11" s="133">
        <v>166</v>
      </c>
      <c r="H11" s="133">
        <v>395</v>
      </c>
      <c r="I11" s="139">
        <v>354</v>
      </c>
      <c r="J11" s="133">
        <v>234</v>
      </c>
      <c r="L11" s="133">
        <v>2318</v>
      </c>
    </row>
    <row r="12" spans="2:12" x14ac:dyDescent="0.25">
      <c r="B12" s="36" t="s">
        <v>267</v>
      </c>
      <c r="C12" s="133">
        <v>299</v>
      </c>
      <c r="D12" s="133">
        <v>291</v>
      </c>
      <c r="E12" s="133">
        <v>158</v>
      </c>
      <c r="F12" s="133">
        <v>110</v>
      </c>
      <c r="G12" s="133">
        <v>239</v>
      </c>
      <c r="H12" s="133">
        <v>317</v>
      </c>
      <c r="I12" s="139">
        <v>399</v>
      </c>
      <c r="J12" s="133">
        <v>289</v>
      </c>
      <c r="L12" s="133">
        <v>2102</v>
      </c>
    </row>
    <row r="13" spans="2:12" x14ac:dyDescent="0.25">
      <c r="B13" s="36" t="s">
        <v>258</v>
      </c>
      <c r="C13" s="133">
        <v>263</v>
      </c>
      <c r="D13" s="133">
        <v>254</v>
      </c>
      <c r="E13" s="133">
        <v>142</v>
      </c>
      <c r="F13" s="133">
        <v>89</v>
      </c>
      <c r="G13" s="133">
        <v>185</v>
      </c>
      <c r="H13" s="133">
        <v>367</v>
      </c>
      <c r="I13" s="139">
        <v>410</v>
      </c>
      <c r="J13" s="133">
        <v>383</v>
      </c>
      <c r="L13" s="133">
        <v>2093</v>
      </c>
    </row>
    <row r="14" spans="2:12" x14ac:dyDescent="0.25">
      <c r="B14" s="36" t="s">
        <v>261</v>
      </c>
      <c r="C14" s="133">
        <v>314</v>
      </c>
      <c r="D14" s="133">
        <v>317</v>
      </c>
      <c r="E14" s="133">
        <v>190</v>
      </c>
      <c r="F14" s="133">
        <v>153</v>
      </c>
      <c r="G14" s="133">
        <v>190</v>
      </c>
      <c r="H14" s="133">
        <v>357</v>
      </c>
      <c r="I14" s="139">
        <v>353</v>
      </c>
      <c r="J14" s="133">
        <v>209</v>
      </c>
      <c r="L14" s="133">
        <v>2083</v>
      </c>
    </row>
    <row r="15" spans="2:12" x14ac:dyDescent="0.25">
      <c r="B15" s="36" t="s">
        <v>263</v>
      </c>
      <c r="C15" s="133">
        <v>284</v>
      </c>
      <c r="D15" s="133">
        <v>237</v>
      </c>
      <c r="E15" s="133">
        <v>63</v>
      </c>
      <c r="F15" s="133">
        <v>89</v>
      </c>
      <c r="G15" s="133">
        <v>111</v>
      </c>
      <c r="H15" s="133">
        <v>225</v>
      </c>
      <c r="I15" s="139">
        <v>273</v>
      </c>
      <c r="J15" s="133">
        <v>648</v>
      </c>
      <c r="L15" s="133">
        <v>1930</v>
      </c>
    </row>
    <row r="16" spans="2:12" x14ac:dyDescent="0.25">
      <c r="B16" s="36" t="s">
        <v>262</v>
      </c>
      <c r="C16" s="133">
        <v>358</v>
      </c>
      <c r="D16" s="133">
        <v>190</v>
      </c>
      <c r="E16" s="133">
        <v>108</v>
      </c>
      <c r="F16" s="133">
        <v>175</v>
      </c>
      <c r="G16" s="133">
        <v>214</v>
      </c>
      <c r="H16" s="133">
        <v>298</v>
      </c>
      <c r="I16" s="139">
        <v>326</v>
      </c>
      <c r="J16" s="133">
        <v>216</v>
      </c>
      <c r="L16" s="133">
        <v>1885</v>
      </c>
    </row>
    <row r="17" spans="2:12" x14ac:dyDescent="0.25">
      <c r="B17" s="36" t="s">
        <v>265</v>
      </c>
      <c r="C17" s="133">
        <v>378</v>
      </c>
      <c r="D17" s="133">
        <v>215</v>
      </c>
      <c r="E17" s="133">
        <v>104</v>
      </c>
      <c r="F17" s="133">
        <v>37</v>
      </c>
      <c r="G17" s="133">
        <v>74</v>
      </c>
      <c r="H17" s="133">
        <v>211</v>
      </c>
      <c r="I17" s="139">
        <v>457</v>
      </c>
      <c r="J17" s="133">
        <v>215</v>
      </c>
      <c r="L17" s="133">
        <v>1691</v>
      </c>
    </row>
    <row r="18" spans="2:12" x14ac:dyDescent="0.25">
      <c r="B18" s="36" t="s">
        <v>264</v>
      </c>
      <c r="C18" s="133">
        <v>240</v>
      </c>
      <c r="D18" s="133">
        <v>210</v>
      </c>
      <c r="E18" s="133">
        <v>117</v>
      </c>
      <c r="F18" s="133">
        <v>53</v>
      </c>
      <c r="G18" s="133">
        <v>130</v>
      </c>
      <c r="H18" s="133">
        <v>321</v>
      </c>
      <c r="I18" s="139">
        <v>296</v>
      </c>
      <c r="J18" s="133">
        <v>269</v>
      </c>
      <c r="L18" s="133">
        <v>1636</v>
      </c>
    </row>
    <row r="19" spans="2:12" x14ac:dyDescent="0.25">
      <c r="B19" s="36" t="s">
        <v>268</v>
      </c>
      <c r="C19" s="133">
        <v>210</v>
      </c>
      <c r="D19" s="133">
        <v>408</v>
      </c>
      <c r="E19" s="133">
        <v>101</v>
      </c>
      <c r="F19" s="133">
        <v>58</v>
      </c>
      <c r="G19" s="133">
        <v>85</v>
      </c>
      <c r="H19" s="133">
        <v>243</v>
      </c>
      <c r="I19" s="139">
        <v>285</v>
      </c>
      <c r="J19" s="133">
        <v>214</v>
      </c>
      <c r="L19" s="133">
        <v>1604</v>
      </c>
    </row>
    <row r="20" spans="2:12" x14ac:dyDescent="0.25">
      <c r="B20" s="36" t="s">
        <v>269</v>
      </c>
      <c r="C20" s="133">
        <v>210</v>
      </c>
      <c r="D20" s="133">
        <v>189</v>
      </c>
      <c r="E20" s="133">
        <v>73</v>
      </c>
      <c r="F20" s="133">
        <v>25</v>
      </c>
      <c r="G20" s="133">
        <v>68</v>
      </c>
      <c r="H20" s="133">
        <v>135</v>
      </c>
      <c r="I20" s="139">
        <v>293</v>
      </c>
      <c r="J20" s="133">
        <v>149</v>
      </c>
      <c r="L20" s="133">
        <v>1142</v>
      </c>
    </row>
    <row r="21" spans="2:12" x14ac:dyDescent="0.25">
      <c r="B21" s="36" t="s">
        <v>270</v>
      </c>
      <c r="C21" s="133">
        <v>94</v>
      </c>
      <c r="D21" s="133">
        <v>123</v>
      </c>
      <c r="E21" s="133">
        <v>84</v>
      </c>
      <c r="F21" s="133">
        <v>64</v>
      </c>
      <c r="G21" s="133">
        <v>89</v>
      </c>
      <c r="H21" s="133">
        <v>160</v>
      </c>
      <c r="I21" s="139">
        <v>215</v>
      </c>
      <c r="J21" s="133">
        <v>134</v>
      </c>
      <c r="L21" s="133">
        <v>963</v>
      </c>
    </row>
    <row r="22" spans="2:12" x14ac:dyDescent="0.25">
      <c r="B22" s="36" t="s">
        <v>271</v>
      </c>
      <c r="C22" s="133">
        <v>160</v>
      </c>
      <c r="D22" s="133">
        <v>129</v>
      </c>
      <c r="E22" s="133">
        <v>66</v>
      </c>
      <c r="F22" s="133">
        <v>37</v>
      </c>
      <c r="G22" s="133">
        <v>87</v>
      </c>
      <c r="H22" s="133">
        <v>186</v>
      </c>
      <c r="I22" s="139">
        <v>159</v>
      </c>
      <c r="J22" s="133">
        <v>129</v>
      </c>
      <c r="L22" s="133">
        <v>953</v>
      </c>
    </row>
    <row r="23" spans="2:12" x14ac:dyDescent="0.25">
      <c r="B23" s="36" t="s">
        <v>272</v>
      </c>
      <c r="C23" s="133">
        <v>191</v>
      </c>
      <c r="D23" s="133">
        <v>101</v>
      </c>
      <c r="E23" s="133">
        <v>68</v>
      </c>
      <c r="F23" s="133">
        <v>49</v>
      </c>
      <c r="G23" s="133">
        <v>63</v>
      </c>
      <c r="H23" s="133">
        <v>143</v>
      </c>
      <c r="I23" s="139">
        <v>190</v>
      </c>
      <c r="J23" s="133">
        <v>109</v>
      </c>
      <c r="L23" s="133">
        <v>914</v>
      </c>
    </row>
    <row r="24" spans="2:12" x14ac:dyDescent="0.25">
      <c r="B24" s="36" t="s">
        <v>273</v>
      </c>
      <c r="C24" s="133">
        <v>90</v>
      </c>
      <c r="D24" s="133">
        <v>76</v>
      </c>
      <c r="E24" s="133">
        <v>33</v>
      </c>
      <c r="F24" s="133">
        <v>27</v>
      </c>
      <c r="G24" s="133">
        <v>40</v>
      </c>
      <c r="H24" s="133">
        <v>55</v>
      </c>
      <c r="I24" s="139">
        <v>123</v>
      </c>
      <c r="J24" s="133">
        <v>96</v>
      </c>
      <c r="L24" s="133">
        <v>540</v>
      </c>
    </row>
    <row r="25" spans="2:12" x14ac:dyDescent="0.25">
      <c r="B25" s="141" t="s">
        <v>275</v>
      </c>
      <c r="C25" s="133">
        <v>58</v>
      </c>
      <c r="D25" s="133">
        <v>39</v>
      </c>
      <c r="E25" s="133">
        <v>24</v>
      </c>
      <c r="F25" s="133">
        <v>14</v>
      </c>
      <c r="G25" s="133">
        <v>32</v>
      </c>
      <c r="H25" s="133">
        <v>35</v>
      </c>
      <c r="I25" s="139">
        <v>68</v>
      </c>
      <c r="J25" s="133">
        <v>60</v>
      </c>
      <c r="L25" s="133">
        <v>330</v>
      </c>
    </row>
    <row r="26" spans="2:12" x14ac:dyDescent="0.25">
      <c r="B26" s="36" t="s">
        <v>276</v>
      </c>
      <c r="C26" s="133">
        <v>61</v>
      </c>
      <c r="D26" s="133">
        <v>31</v>
      </c>
      <c r="E26" s="133">
        <v>18</v>
      </c>
      <c r="F26" s="133">
        <v>14</v>
      </c>
      <c r="G26" s="133">
        <v>16</v>
      </c>
      <c r="H26" s="133">
        <v>42</v>
      </c>
      <c r="I26" s="139">
        <v>41</v>
      </c>
      <c r="J26" s="133">
        <v>55</v>
      </c>
      <c r="L26" s="133">
        <v>278</v>
      </c>
    </row>
    <row r="27" spans="2:12" x14ac:dyDescent="0.25">
      <c r="B27" s="36" t="s">
        <v>274</v>
      </c>
      <c r="C27" s="133">
        <v>29</v>
      </c>
      <c r="D27" s="133">
        <v>18</v>
      </c>
      <c r="E27" s="133">
        <v>20</v>
      </c>
      <c r="F27" s="133">
        <v>12</v>
      </c>
      <c r="G27" s="133">
        <v>17</v>
      </c>
      <c r="H27" s="133">
        <v>23</v>
      </c>
      <c r="I27" s="139">
        <v>31</v>
      </c>
      <c r="J27" s="133">
        <v>40</v>
      </c>
      <c r="L27" s="133">
        <v>190</v>
      </c>
    </row>
    <row r="28" spans="2:12" x14ac:dyDescent="0.25">
      <c r="B28" s="36" t="s">
        <v>277</v>
      </c>
      <c r="C28" s="133">
        <v>17</v>
      </c>
      <c r="D28" s="133">
        <v>18</v>
      </c>
      <c r="E28" s="133">
        <v>13</v>
      </c>
      <c r="F28" s="133">
        <v>12</v>
      </c>
      <c r="G28" s="133">
        <v>11</v>
      </c>
      <c r="H28" s="133">
        <v>8</v>
      </c>
      <c r="I28" s="139">
        <v>52</v>
      </c>
      <c r="J28" s="133">
        <v>32</v>
      </c>
      <c r="L28" s="133">
        <v>163</v>
      </c>
    </row>
    <row r="29" spans="2:12" x14ac:dyDescent="0.25">
      <c r="B29" s="36" t="s">
        <v>278</v>
      </c>
      <c r="C29" s="133">
        <v>18</v>
      </c>
      <c r="D29" s="133">
        <v>10</v>
      </c>
      <c r="E29" s="133">
        <v>13</v>
      </c>
      <c r="F29" s="133">
        <v>1</v>
      </c>
      <c r="G29" s="133">
        <v>8</v>
      </c>
      <c r="H29" s="133">
        <v>33</v>
      </c>
      <c r="I29" s="139">
        <v>25</v>
      </c>
      <c r="J29" s="133">
        <v>18</v>
      </c>
      <c r="L29" s="133">
        <v>126</v>
      </c>
    </row>
    <row r="30" spans="2:12" x14ac:dyDescent="0.25">
      <c r="B30" s="36" t="s">
        <v>279</v>
      </c>
      <c r="C30" s="133">
        <v>6</v>
      </c>
      <c r="D30" s="133">
        <v>9</v>
      </c>
      <c r="E30" s="133">
        <v>8</v>
      </c>
      <c r="F30" s="133">
        <v>6</v>
      </c>
      <c r="G30" s="133">
        <v>10</v>
      </c>
      <c r="H30" s="133">
        <v>9</v>
      </c>
      <c r="I30" s="139">
        <v>16</v>
      </c>
      <c r="J30" s="133">
        <v>7</v>
      </c>
      <c r="L30" s="133">
        <v>71</v>
      </c>
    </row>
    <row r="31" spans="2:12" x14ac:dyDescent="0.25">
      <c r="B31" s="36" t="s">
        <v>280</v>
      </c>
      <c r="C31" s="133">
        <v>18</v>
      </c>
      <c r="D31" s="133">
        <v>8</v>
      </c>
      <c r="E31" s="133">
        <v>6</v>
      </c>
      <c r="F31" s="133">
        <v>8</v>
      </c>
      <c r="G31" s="133">
        <v>7</v>
      </c>
      <c r="H31" s="133">
        <v>6</v>
      </c>
      <c r="I31" s="139">
        <v>7</v>
      </c>
      <c r="J31" s="133">
        <v>9</v>
      </c>
      <c r="L31" s="133">
        <v>69</v>
      </c>
    </row>
    <row r="32" spans="2:12" x14ac:dyDescent="0.25">
      <c r="B32" s="36" t="s">
        <v>281</v>
      </c>
      <c r="C32" s="133">
        <v>14</v>
      </c>
      <c r="D32" s="133">
        <v>7</v>
      </c>
      <c r="E32" s="133">
        <v>1</v>
      </c>
      <c r="F32" s="133">
        <v>1</v>
      </c>
      <c r="G32" s="133">
        <v>4</v>
      </c>
      <c r="H32" s="133">
        <v>1</v>
      </c>
      <c r="I32" s="139">
        <v>9</v>
      </c>
      <c r="J32" s="133">
        <v>27</v>
      </c>
      <c r="L32" s="133">
        <v>64</v>
      </c>
    </row>
    <row r="33" spans="2:12" x14ac:dyDescent="0.25">
      <c r="B33" s="36" t="s">
        <v>282</v>
      </c>
      <c r="C33" s="133">
        <v>6</v>
      </c>
      <c r="D33" s="133">
        <v>3</v>
      </c>
      <c r="E33" s="133">
        <v>4</v>
      </c>
      <c r="F33" s="133">
        <v>1</v>
      </c>
      <c r="G33" s="133">
        <v>1</v>
      </c>
      <c r="H33" s="133">
        <v>1</v>
      </c>
      <c r="I33" s="139">
        <v>7</v>
      </c>
      <c r="J33" s="133">
        <v>2</v>
      </c>
      <c r="L33" s="133">
        <v>25</v>
      </c>
    </row>
    <row r="34" spans="2:12" x14ac:dyDescent="0.25">
      <c r="B34" s="36" t="s">
        <v>283</v>
      </c>
      <c r="C34" s="133">
        <v>3</v>
      </c>
      <c r="D34" s="133">
        <v>4</v>
      </c>
      <c r="E34" s="133">
        <v>2</v>
      </c>
      <c r="F34" s="133">
        <v>2</v>
      </c>
      <c r="G34" s="133">
        <v>3</v>
      </c>
      <c r="H34" s="133">
        <v>1</v>
      </c>
      <c r="I34" s="139">
        <v>2</v>
      </c>
      <c r="J34" s="133">
        <v>1</v>
      </c>
      <c r="L34" s="133">
        <v>18</v>
      </c>
    </row>
    <row r="35" spans="2:12" x14ac:dyDescent="0.25">
      <c r="B35" s="36" t="s">
        <v>284</v>
      </c>
      <c r="C35" s="133">
        <v>3</v>
      </c>
      <c r="D35" s="133">
        <v>2</v>
      </c>
      <c r="F35" s="135"/>
      <c r="G35" s="133">
        <v>1</v>
      </c>
      <c r="H35" s="133">
        <v>2</v>
      </c>
      <c r="I35" s="139">
        <v>3</v>
      </c>
      <c r="J35" s="133">
        <v>1</v>
      </c>
      <c r="L35" s="133">
        <v>12</v>
      </c>
    </row>
    <row r="36" spans="2:12" x14ac:dyDescent="0.25">
      <c r="B36" s="36" t="s">
        <v>285</v>
      </c>
      <c r="C36" s="135"/>
      <c r="D36" s="133"/>
      <c r="E36" s="135"/>
      <c r="F36" s="133">
        <v>1</v>
      </c>
      <c r="G36" s="135"/>
      <c r="H36" s="133">
        <v>1</v>
      </c>
      <c r="I36" s="139">
        <v>2</v>
      </c>
      <c r="L36" s="133">
        <v>4</v>
      </c>
    </row>
    <row r="37" spans="2:12" x14ac:dyDescent="0.25">
      <c r="B37" s="36" t="s">
        <v>286</v>
      </c>
      <c r="C37" s="136"/>
      <c r="D37" s="137"/>
      <c r="E37" s="136"/>
      <c r="G37" s="133">
        <v>2</v>
      </c>
      <c r="H37" s="133">
        <v>1</v>
      </c>
      <c r="L37" s="133">
        <v>3</v>
      </c>
    </row>
    <row r="38" spans="2:12" x14ac:dyDescent="0.25">
      <c r="B38" s="36" t="s">
        <v>287</v>
      </c>
      <c r="C38" s="133">
        <v>1</v>
      </c>
      <c r="D38" s="134"/>
      <c r="E38" s="133">
        <v>1</v>
      </c>
      <c r="L38" s="133">
        <v>2</v>
      </c>
    </row>
    <row r="75" spans="3:3" x14ac:dyDescent="0.25">
      <c r="C75" s="133"/>
    </row>
    <row r="76" spans="3:3" x14ac:dyDescent="0.25">
      <c r="C76" s="133"/>
    </row>
    <row r="77" spans="3:3" x14ac:dyDescent="0.25">
      <c r="C77" s="133"/>
    </row>
    <row r="78" spans="3:3" x14ac:dyDescent="0.25">
      <c r="C78" s="133"/>
    </row>
    <row r="79" spans="3:3" x14ac:dyDescent="0.25">
      <c r="C79" s="133"/>
    </row>
    <row r="80" spans="3:3" x14ac:dyDescent="0.25">
      <c r="C80" s="133"/>
    </row>
    <row r="81" spans="3:3" x14ac:dyDescent="0.25">
      <c r="C81" s="133"/>
    </row>
    <row r="82" spans="3:3" x14ac:dyDescent="0.25">
      <c r="C82" s="133"/>
    </row>
    <row r="83" spans="3:3" x14ac:dyDescent="0.25">
      <c r="C83" s="133"/>
    </row>
    <row r="84" spans="3:3" x14ac:dyDescent="0.25">
      <c r="C84" s="133"/>
    </row>
    <row r="85" spans="3:3" x14ac:dyDescent="0.25">
      <c r="C85" s="133"/>
    </row>
    <row r="86" spans="3:3" x14ac:dyDescent="0.25">
      <c r="C86" s="133"/>
    </row>
    <row r="87" spans="3:3" x14ac:dyDescent="0.25">
      <c r="C87" s="133"/>
    </row>
    <row r="88" spans="3:3" x14ac:dyDescent="0.25">
      <c r="C88" s="133"/>
    </row>
    <row r="89" spans="3:3" x14ac:dyDescent="0.25">
      <c r="C89" s="133"/>
    </row>
    <row r="90" spans="3:3" x14ac:dyDescent="0.25">
      <c r="C90" s="133"/>
    </row>
    <row r="91" spans="3:3" x14ac:dyDescent="0.25">
      <c r="C91" s="133"/>
    </row>
    <row r="92" spans="3:3" x14ac:dyDescent="0.25">
      <c r="C92" s="133"/>
    </row>
    <row r="93" spans="3:3" x14ac:dyDescent="0.25">
      <c r="C93" s="133"/>
    </row>
    <row r="94" spans="3:3" x14ac:dyDescent="0.25">
      <c r="C94" s="133"/>
    </row>
    <row r="95" spans="3:3" x14ac:dyDescent="0.25">
      <c r="C95" s="133"/>
    </row>
    <row r="96" spans="3:3" x14ac:dyDescent="0.25">
      <c r="C96" s="133"/>
    </row>
    <row r="97" spans="3:3" x14ac:dyDescent="0.25">
      <c r="C97" s="133"/>
    </row>
    <row r="98" spans="3:3" x14ac:dyDescent="0.25">
      <c r="C98" s="133"/>
    </row>
    <row r="99" spans="3:3" x14ac:dyDescent="0.25">
      <c r="C99" s="133"/>
    </row>
    <row r="100" spans="3:3" x14ac:dyDescent="0.25">
      <c r="C100" s="133"/>
    </row>
    <row r="101" spans="3:3" x14ac:dyDescent="0.25">
      <c r="C101" s="133"/>
    </row>
    <row r="102" spans="3:3" x14ac:dyDescent="0.25">
      <c r="C102" s="133"/>
    </row>
    <row r="103" spans="3:3" x14ac:dyDescent="0.25">
      <c r="C103" s="133"/>
    </row>
    <row r="104" spans="3:3" x14ac:dyDescent="0.25">
      <c r="C104" s="133"/>
    </row>
    <row r="105" spans="3:3" x14ac:dyDescent="0.25">
      <c r="C105" s="135"/>
    </row>
    <row r="106" spans="3:3" x14ac:dyDescent="0.25">
      <c r="C106" s="136"/>
    </row>
    <row r="107" spans="3:3" x14ac:dyDescent="0.25">
      <c r="C107" s="133"/>
    </row>
    <row r="109" spans="3:3" x14ac:dyDescent="0.25">
      <c r="C109" s="134"/>
    </row>
    <row r="110" spans="3:3" x14ac:dyDescent="0.25">
      <c r="C110" s="134"/>
    </row>
    <row r="111" spans="3:3" x14ac:dyDescent="0.25">
      <c r="C111" s="134"/>
    </row>
    <row r="112" spans="3:3" x14ac:dyDescent="0.25">
      <c r="C112" s="134"/>
    </row>
    <row r="113" spans="3:3" x14ac:dyDescent="0.25">
      <c r="C113" s="134"/>
    </row>
    <row r="114" spans="3:3" x14ac:dyDescent="0.25">
      <c r="C114" s="134"/>
    </row>
    <row r="115" spans="3:3" x14ac:dyDescent="0.25">
      <c r="C115" s="134"/>
    </row>
    <row r="116" spans="3:3" x14ac:dyDescent="0.25">
      <c r="C116" s="134"/>
    </row>
    <row r="117" spans="3:3" x14ac:dyDescent="0.25">
      <c r="C117" s="134"/>
    </row>
    <row r="118" spans="3:3" x14ac:dyDescent="0.25">
      <c r="C118" s="134"/>
    </row>
    <row r="119" spans="3:3" x14ac:dyDescent="0.25">
      <c r="C119" s="134"/>
    </row>
    <row r="120" spans="3:3" x14ac:dyDescent="0.25">
      <c r="C120" s="134"/>
    </row>
    <row r="121" spans="3:3" x14ac:dyDescent="0.25">
      <c r="C121" s="134"/>
    </row>
    <row r="122" spans="3:3" x14ac:dyDescent="0.25">
      <c r="C122" s="134"/>
    </row>
    <row r="123" spans="3:3" x14ac:dyDescent="0.25">
      <c r="C123" s="134"/>
    </row>
    <row r="124" spans="3:3" x14ac:dyDescent="0.25">
      <c r="C124" s="134"/>
    </row>
    <row r="125" spans="3:3" x14ac:dyDescent="0.25">
      <c r="C125" s="134"/>
    </row>
    <row r="126" spans="3:3" x14ac:dyDescent="0.25">
      <c r="C126" s="134"/>
    </row>
    <row r="127" spans="3:3" x14ac:dyDescent="0.25">
      <c r="C127" s="134"/>
    </row>
    <row r="128" spans="3:3" x14ac:dyDescent="0.25">
      <c r="C128" s="134"/>
    </row>
    <row r="129" spans="3:3" x14ac:dyDescent="0.25">
      <c r="C129" s="134"/>
    </row>
    <row r="130" spans="3:3" x14ac:dyDescent="0.25">
      <c r="C130" s="134"/>
    </row>
    <row r="131" spans="3:3" x14ac:dyDescent="0.25">
      <c r="C131" s="134"/>
    </row>
    <row r="132" spans="3:3" x14ac:dyDescent="0.25">
      <c r="C132" s="134"/>
    </row>
    <row r="133" spans="3:3" x14ac:dyDescent="0.25">
      <c r="C133" s="134"/>
    </row>
    <row r="134" spans="3:3" x14ac:dyDescent="0.25">
      <c r="C134" s="134"/>
    </row>
    <row r="135" spans="3:3" x14ac:dyDescent="0.25">
      <c r="C135" s="134"/>
    </row>
    <row r="136" spans="3:3" x14ac:dyDescent="0.25">
      <c r="C136" s="134"/>
    </row>
    <row r="137" spans="3:3" x14ac:dyDescent="0.25">
      <c r="C137" s="134"/>
    </row>
    <row r="138" spans="3:3" x14ac:dyDescent="0.25">
      <c r="C138" s="134"/>
    </row>
    <row r="139" spans="3:3" x14ac:dyDescent="0.25">
      <c r="C139" s="134"/>
    </row>
    <row r="140" spans="3:3" x14ac:dyDescent="0.25">
      <c r="C140" s="134"/>
    </row>
    <row r="141" spans="3:3" x14ac:dyDescent="0.25">
      <c r="C141" s="133"/>
    </row>
    <row r="142" spans="3:3" x14ac:dyDescent="0.25">
      <c r="C142" s="137"/>
    </row>
    <row r="143" spans="3:3" x14ac:dyDescent="0.25">
      <c r="C143" s="134"/>
    </row>
    <row r="145" spans="3:3" x14ac:dyDescent="0.25">
      <c r="C145" s="133"/>
    </row>
    <row r="146" spans="3:3" x14ac:dyDescent="0.25">
      <c r="C146" s="133"/>
    </row>
    <row r="147" spans="3:3" x14ac:dyDescent="0.25">
      <c r="C147" s="133"/>
    </row>
    <row r="148" spans="3:3" x14ac:dyDescent="0.25">
      <c r="C148" s="133"/>
    </row>
    <row r="149" spans="3:3" x14ac:dyDescent="0.25">
      <c r="C149" s="133"/>
    </row>
    <row r="150" spans="3:3" x14ac:dyDescent="0.25">
      <c r="C150" s="133"/>
    </row>
    <row r="151" spans="3:3" x14ac:dyDescent="0.25">
      <c r="C151" s="133"/>
    </row>
    <row r="152" spans="3:3" x14ac:dyDescent="0.25">
      <c r="C152" s="133"/>
    </row>
    <row r="153" spans="3:3" x14ac:dyDescent="0.25">
      <c r="C153" s="133"/>
    </row>
    <row r="154" spans="3:3" x14ac:dyDescent="0.25">
      <c r="C154" s="133"/>
    </row>
    <row r="155" spans="3:3" x14ac:dyDescent="0.25">
      <c r="C155" s="133"/>
    </row>
    <row r="156" spans="3:3" x14ac:dyDescent="0.25">
      <c r="C156" s="133"/>
    </row>
    <row r="157" spans="3:3" x14ac:dyDescent="0.25">
      <c r="C157" s="133"/>
    </row>
    <row r="158" spans="3:3" x14ac:dyDescent="0.25">
      <c r="C158" s="133"/>
    </row>
    <row r="159" spans="3:3" x14ac:dyDescent="0.25">
      <c r="C159" s="133"/>
    </row>
    <row r="160" spans="3:3" x14ac:dyDescent="0.25">
      <c r="C160" s="133"/>
    </row>
    <row r="161" spans="3:3" x14ac:dyDescent="0.25">
      <c r="C161" s="133"/>
    </row>
    <row r="162" spans="3:3" x14ac:dyDescent="0.25">
      <c r="C162" s="133"/>
    </row>
    <row r="163" spans="3:3" x14ac:dyDescent="0.25">
      <c r="C163" s="133"/>
    </row>
    <row r="164" spans="3:3" x14ac:dyDescent="0.25">
      <c r="C164" s="133"/>
    </row>
    <row r="165" spans="3:3" x14ac:dyDescent="0.25">
      <c r="C165" s="133"/>
    </row>
    <row r="166" spans="3:3" x14ac:dyDescent="0.25">
      <c r="C166" s="133"/>
    </row>
    <row r="167" spans="3:3" x14ac:dyDescent="0.25">
      <c r="C167" s="133"/>
    </row>
    <row r="168" spans="3:3" x14ac:dyDescent="0.25">
      <c r="C168" s="133"/>
    </row>
    <row r="169" spans="3:3" x14ac:dyDescent="0.25">
      <c r="C169" s="133"/>
    </row>
    <row r="170" spans="3:3" x14ac:dyDescent="0.25">
      <c r="C170" s="133"/>
    </row>
    <row r="171" spans="3:3" x14ac:dyDescent="0.25">
      <c r="C171" s="133"/>
    </row>
    <row r="172" spans="3:3" x14ac:dyDescent="0.25">
      <c r="C172" s="133"/>
    </row>
    <row r="173" spans="3:3" x14ac:dyDescent="0.25">
      <c r="C173" s="133"/>
    </row>
    <row r="174" spans="3:3" x14ac:dyDescent="0.25">
      <c r="C174" s="133"/>
    </row>
    <row r="175" spans="3:3" x14ac:dyDescent="0.25">
      <c r="C175" s="133"/>
    </row>
    <row r="177" spans="3:3" x14ac:dyDescent="0.25">
      <c r="C177" s="134"/>
    </row>
    <row r="178" spans="3:3" x14ac:dyDescent="0.25">
      <c r="C178" s="134"/>
    </row>
    <row r="179" spans="3:3" x14ac:dyDescent="0.25">
      <c r="C179" s="134"/>
    </row>
    <row r="180" spans="3:3" x14ac:dyDescent="0.25">
      <c r="C180" s="134"/>
    </row>
    <row r="181" spans="3:3" x14ac:dyDescent="0.25">
      <c r="C181" s="134"/>
    </row>
    <row r="182" spans="3:3" x14ac:dyDescent="0.25">
      <c r="C182" s="134"/>
    </row>
    <row r="183" spans="3:3" x14ac:dyDescent="0.25">
      <c r="C183" s="134"/>
    </row>
    <row r="184" spans="3:3" x14ac:dyDescent="0.25">
      <c r="C184" s="134"/>
    </row>
    <row r="185" spans="3:3" x14ac:dyDescent="0.25">
      <c r="C185" s="134"/>
    </row>
    <row r="186" spans="3:3" x14ac:dyDescent="0.25">
      <c r="C186" s="134"/>
    </row>
    <row r="187" spans="3:3" x14ac:dyDescent="0.25">
      <c r="C187" s="134"/>
    </row>
    <row r="188" spans="3:3" x14ac:dyDescent="0.25">
      <c r="C188" s="134"/>
    </row>
    <row r="189" spans="3:3" x14ac:dyDescent="0.25">
      <c r="C189" s="134"/>
    </row>
    <row r="190" spans="3:3" x14ac:dyDescent="0.25">
      <c r="C190" s="134"/>
    </row>
    <row r="191" spans="3:3" x14ac:dyDescent="0.25">
      <c r="C191" s="134"/>
    </row>
    <row r="192" spans="3:3" x14ac:dyDescent="0.25">
      <c r="C192" s="134"/>
    </row>
    <row r="193" spans="3:3" x14ac:dyDescent="0.25">
      <c r="C193" s="134"/>
    </row>
    <row r="194" spans="3:3" x14ac:dyDescent="0.25">
      <c r="C194" s="134"/>
    </row>
    <row r="195" spans="3:3" x14ac:dyDescent="0.25">
      <c r="C195" s="134"/>
    </row>
    <row r="196" spans="3:3" x14ac:dyDescent="0.25">
      <c r="C196" s="134"/>
    </row>
    <row r="197" spans="3:3" x14ac:dyDescent="0.25">
      <c r="C197" s="134"/>
    </row>
    <row r="198" spans="3:3" x14ac:dyDescent="0.25">
      <c r="C198" s="134"/>
    </row>
    <row r="199" spans="3:3" x14ac:dyDescent="0.25">
      <c r="C199" s="134"/>
    </row>
    <row r="200" spans="3:3" x14ac:dyDescent="0.25">
      <c r="C200" s="134"/>
    </row>
    <row r="201" spans="3:3" x14ac:dyDescent="0.25">
      <c r="C201" s="134"/>
    </row>
    <row r="202" spans="3:3" x14ac:dyDescent="0.25">
      <c r="C202" s="134"/>
    </row>
    <row r="203" spans="3:3" x14ac:dyDescent="0.25">
      <c r="C203" s="134"/>
    </row>
    <row r="204" spans="3:3" x14ac:dyDescent="0.25">
      <c r="C204" s="134"/>
    </row>
    <row r="205" spans="3:3" x14ac:dyDescent="0.25">
      <c r="C205" s="134"/>
    </row>
    <row r="206" spans="3:3" x14ac:dyDescent="0.25">
      <c r="C206" s="134"/>
    </row>
    <row r="207" spans="3:3" x14ac:dyDescent="0.25">
      <c r="C207" s="134"/>
    </row>
    <row r="209" spans="3:3" x14ac:dyDescent="0.25">
      <c r="C209" s="133"/>
    </row>
    <row r="210" spans="3:3" x14ac:dyDescent="0.25">
      <c r="C210" s="133"/>
    </row>
    <row r="211" spans="3:3" x14ac:dyDescent="0.25">
      <c r="C211" s="133"/>
    </row>
    <row r="212" spans="3:3" x14ac:dyDescent="0.25">
      <c r="C212" s="133"/>
    </row>
    <row r="213" spans="3:3" x14ac:dyDescent="0.25">
      <c r="C213" s="133"/>
    </row>
    <row r="214" spans="3:3" x14ac:dyDescent="0.25">
      <c r="C214" s="133"/>
    </row>
    <row r="215" spans="3:3" x14ac:dyDescent="0.25">
      <c r="C215" s="133"/>
    </row>
    <row r="216" spans="3:3" x14ac:dyDescent="0.25">
      <c r="C216" s="133"/>
    </row>
    <row r="217" spans="3:3" x14ac:dyDescent="0.25">
      <c r="C217" s="133"/>
    </row>
    <row r="218" spans="3:3" x14ac:dyDescent="0.25">
      <c r="C218" s="133"/>
    </row>
    <row r="219" spans="3:3" x14ac:dyDescent="0.25">
      <c r="C219" s="133"/>
    </row>
    <row r="220" spans="3:3" x14ac:dyDescent="0.25">
      <c r="C220" s="133"/>
    </row>
    <row r="221" spans="3:3" x14ac:dyDescent="0.25">
      <c r="C221" s="133"/>
    </row>
    <row r="222" spans="3:3" x14ac:dyDescent="0.25">
      <c r="C222" s="133"/>
    </row>
    <row r="223" spans="3:3" x14ac:dyDescent="0.25">
      <c r="C223" s="133"/>
    </row>
    <row r="224" spans="3:3" x14ac:dyDescent="0.25">
      <c r="C224" s="133"/>
    </row>
    <row r="225" spans="3:3" x14ac:dyDescent="0.25">
      <c r="C225" s="133"/>
    </row>
    <row r="226" spans="3:3" x14ac:dyDescent="0.25">
      <c r="C226" s="133"/>
    </row>
    <row r="227" spans="3:3" x14ac:dyDescent="0.25">
      <c r="C227" s="133"/>
    </row>
    <row r="228" spans="3:3" x14ac:dyDescent="0.25">
      <c r="C228" s="133"/>
    </row>
    <row r="229" spans="3:3" x14ac:dyDescent="0.25">
      <c r="C229" s="133"/>
    </row>
    <row r="230" spans="3:3" x14ac:dyDescent="0.25">
      <c r="C230" s="133"/>
    </row>
    <row r="231" spans="3:3" x14ac:dyDescent="0.25">
      <c r="C231" s="133"/>
    </row>
    <row r="232" spans="3:3" x14ac:dyDescent="0.25">
      <c r="C232" s="133"/>
    </row>
    <row r="233" spans="3:3" x14ac:dyDescent="0.25">
      <c r="C233" s="133"/>
    </row>
    <row r="234" spans="3:3" x14ac:dyDescent="0.25">
      <c r="C234" s="133"/>
    </row>
    <row r="235" spans="3:3" x14ac:dyDescent="0.25">
      <c r="C235" s="133"/>
    </row>
    <row r="236" spans="3:3" x14ac:dyDescent="0.25">
      <c r="C236" s="133"/>
    </row>
    <row r="237" spans="3:3" x14ac:dyDescent="0.25">
      <c r="C237" s="133"/>
    </row>
    <row r="238" spans="3:3" x14ac:dyDescent="0.25">
      <c r="C238" s="133"/>
    </row>
    <row r="239" spans="3:3" x14ac:dyDescent="0.25">
      <c r="C239" s="133"/>
    </row>
    <row r="240" spans="3:3" x14ac:dyDescent="0.25">
      <c r="C240" s="135"/>
    </row>
    <row r="241" spans="3:3" x14ac:dyDescent="0.25">
      <c r="C241" s="133"/>
    </row>
    <row r="243" spans="3:3" x14ac:dyDescent="0.25">
      <c r="C243" s="134"/>
    </row>
    <row r="244" spans="3:3" x14ac:dyDescent="0.25">
      <c r="C244" s="134"/>
    </row>
    <row r="245" spans="3:3" x14ac:dyDescent="0.25">
      <c r="C245" s="134"/>
    </row>
    <row r="246" spans="3:3" x14ac:dyDescent="0.25">
      <c r="C246" s="134"/>
    </row>
    <row r="247" spans="3:3" x14ac:dyDescent="0.25">
      <c r="C247" s="134"/>
    </row>
    <row r="248" spans="3:3" x14ac:dyDescent="0.25">
      <c r="C248" s="134"/>
    </row>
    <row r="249" spans="3:3" x14ac:dyDescent="0.25">
      <c r="C249" s="134"/>
    </row>
    <row r="250" spans="3:3" x14ac:dyDescent="0.25">
      <c r="C250" s="134"/>
    </row>
    <row r="251" spans="3:3" x14ac:dyDescent="0.25">
      <c r="C251" s="134"/>
    </row>
    <row r="252" spans="3:3" x14ac:dyDescent="0.25">
      <c r="C252" s="134"/>
    </row>
    <row r="253" spans="3:3" x14ac:dyDescent="0.25">
      <c r="C253" s="134"/>
    </row>
    <row r="254" spans="3:3" x14ac:dyDescent="0.25">
      <c r="C254" s="134"/>
    </row>
    <row r="255" spans="3:3" x14ac:dyDescent="0.25">
      <c r="C255" s="134"/>
    </row>
    <row r="256" spans="3:3" x14ac:dyDescent="0.25">
      <c r="C256" s="134"/>
    </row>
    <row r="257" spans="3:3" x14ac:dyDescent="0.25">
      <c r="C257" s="134"/>
    </row>
    <row r="258" spans="3:3" x14ac:dyDescent="0.25">
      <c r="C258" s="134"/>
    </row>
    <row r="259" spans="3:3" x14ac:dyDescent="0.25">
      <c r="C259" s="134"/>
    </row>
    <row r="260" spans="3:3" x14ac:dyDescent="0.25">
      <c r="C260" s="134"/>
    </row>
    <row r="261" spans="3:3" x14ac:dyDescent="0.25">
      <c r="C261" s="134"/>
    </row>
    <row r="262" spans="3:3" x14ac:dyDescent="0.25">
      <c r="C262" s="134"/>
    </row>
    <row r="263" spans="3:3" x14ac:dyDescent="0.25">
      <c r="C263" s="134"/>
    </row>
    <row r="264" spans="3:3" x14ac:dyDescent="0.25">
      <c r="C264" s="134"/>
    </row>
    <row r="265" spans="3:3" x14ac:dyDescent="0.25">
      <c r="C265" s="134"/>
    </row>
    <row r="266" spans="3:3" x14ac:dyDescent="0.25">
      <c r="C266" s="134"/>
    </row>
    <row r="267" spans="3:3" x14ac:dyDescent="0.25">
      <c r="C267" s="134"/>
    </row>
    <row r="268" spans="3:3" x14ac:dyDescent="0.25">
      <c r="C268" s="134"/>
    </row>
    <row r="269" spans="3:3" x14ac:dyDescent="0.25">
      <c r="C269" s="134"/>
    </row>
    <row r="270" spans="3:3" x14ac:dyDescent="0.25">
      <c r="C270" s="134"/>
    </row>
    <row r="271" spans="3:3" x14ac:dyDescent="0.25">
      <c r="C271" s="134"/>
    </row>
    <row r="272" spans="3:3" x14ac:dyDescent="0.25">
      <c r="C272" s="134"/>
    </row>
    <row r="273" spans="3:3" x14ac:dyDescent="0.25">
      <c r="C273" s="134"/>
    </row>
    <row r="274" spans="3:3" x14ac:dyDescent="0.25">
      <c r="C274" s="138"/>
    </row>
    <row r="275" spans="3:3" x14ac:dyDescent="0.25">
      <c r="C275" s="134"/>
    </row>
    <row r="277" spans="3:3" x14ac:dyDescent="0.25">
      <c r="C277" s="133"/>
    </row>
    <row r="278" spans="3:3" x14ac:dyDescent="0.25">
      <c r="C278" s="133"/>
    </row>
    <row r="279" spans="3:3" x14ac:dyDescent="0.25">
      <c r="C279" s="133"/>
    </row>
    <row r="280" spans="3:3" x14ac:dyDescent="0.25">
      <c r="C280" s="133"/>
    </row>
    <row r="281" spans="3:3" x14ac:dyDescent="0.25">
      <c r="C281" s="133"/>
    </row>
    <row r="282" spans="3:3" x14ac:dyDescent="0.25">
      <c r="C282" s="133"/>
    </row>
    <row r="283" spans="3:3" x14ac:dyDescent="0.25">
      <c r="C283" s="133"/>
    </row>
    <row r="284" spans="3:3" x14ac:dyDescent="0.25">
      <c r="C284" s="133"/>
    </row>
    <row r="285" spans="3:3" x14ac:dyDescent="0.25">
      <c r="C285" s="133"/>
    </row>
    <row r="286" spans="3:3" x14ac:dyDescent="0.25">
      <c r="C286" s="133"/>
    </row>
    <row r="287" spans="3:3" x14ac:dyDescent="0.25">
      <c r="C287" s="133"/>
    </row>
    <row r="288" spans="3:3" x14ac:dyDescent="0.25">
      <c r="C288" s="133"/>
    </row>
    <row r="289" spans="3:3" x14ac:dyDescent="0.25">
      <c r="C289" s="133"/>
    </row>
    <row r="290" spans="3:3" x14ac:dyDescent="0.25">
      <c r="C290" s="133"/>
    </row>
    <row r="291" spans="3:3" x14ac:dyDescent="0.25">
      <c r="C291" s="133"/>
    </row>
    <row r="292" spans="3:3" x14ac:dyDescent="0.25">
      <c r="C292" s="133"/>
    </row>
    <row r="293" spans="3:3" x14ac:dyDescent="0.25">
      <c r="C293" s="133"/>
    </row>
    <row r="294" spans="3:3" x14ac:dyDescent="0.25">
      <c r="C294" s="133"/>
    </row>
    <row r="295" spans="3:3" x14ac:dyDescent="0.25">
      <c r="C295" s="133"/>
    </row>
    <row r="296" spans="3:3" x14ac:dyDescent="0.25">
      <c r="C296" s="133"/>
    </row>
    <row r="297" spans="3:3" x14ac:dyDescent="0.25">
      <c r="C297" s="133"/>
    </row>
    <row r="298" spans="3:3" x14ac:dyDescent="0.25">
      <c r="C298" s="133"/>
    </row>
    <row r="299" spans="3:3" x14ac:dyDescent="0.25">
      <c r="C299" s="133"/>
    </row>
    <row r="300" spans="3:3" x14ac:dyDescent="0.25">
      <c r="C300" s="133"/>
    </row>
    <row r="301" spans="3:3" x14ac:dyDescent="0.25">
      <c r="C301" s="133"/>
    </row>
    <row r="302" spans="3:3" x14ac:dyDescent="0.25">
      <c r="C302" s="133"/>
    </row>
    <row r="303" spans="3:3" x14ac:dyDescent="0.25">
      <c r="C303" s="133"/>
    </row>
    <row r="304" spans="3:3" x14ac:dyDescent="0.25">
      <c r="C304" s="133"/>
    </row>
    <row r="305" spans="3:3" x14ac:dyDescent="0.25">
      <c r="C305" s="133"/>
    </row>
    <row r="306" spans="3:3" x14ac:dyDescent="0.25">
      <c r="C306" s="133"/>
    </row>
    <row r="307" spans="3:3" x14ac:dyDescent="0.25">
      <c r="C307" s="133"/>
    </row>
    <row r="308" spans="3:3" x14ac:dyDescent="0.25">
      <c r="C308" s="133"/>
    </row>
    <row r="309" spans="3:3" x14ac:dyDescent="0.25">
      <c r="C309" s="135"/>
    </row>
    <row r="310" spans="3:3" x14ac:dyDescent="0.25">
      <c r="C310" s="133"/>
    </row>
    <row r="312" spans="3:3" x14ac:dyDescent="0.25">
      <c r="C312" s="134"/>
    </row>
    <row r="313" spans="3:3" x14ac:dyDescent="0.25">
      <c r="C313" s="134"/>
    </row>
    <row r="314" spans="3:3" x14ac:dyDescent="0.25">
      <c r="C314" s="134"/>
    </row>
    <row r="315" spans="3:3" x14ac:dyDescent="0.25">
      <c r="C315" s="134"/>
    </row>
    <row r="316" spans="3:3" x14ac:dyDescent="0.25">
      <c r="C316" s="134"/>
    </row>
    <row r="317" spans="3:3" x14ac:dyDescent="0.25">
      <c r="C317" s="134"/>
    </row>
    <row r="318" spans="3:3" x14ac:dyDescent="0.25">
      <c r="C318" s="134"/>
    </row>
    <row r="319" spans="3:3" x14ac:dyDescent="0.25">
      <c r="C319" s="134"/>
    </row>
    <row r="320" spans="3:3" x14ac:dyDescent="0.25">
      <c r="C320" s="134"/>
    </row>
    <row r="321" spans="3:3" x14ac:dyDescent="0.25">
      <c r="C321" s="134"/>
    </row>
    <row r="322" spans="3:3" x14ac:dyDescent="0.25">
      <c r="C322" s="134"/>
    </row>
    <row r="323" spans="3:3" x14ac:dyDescent="0.25">
      <c r="C323" s="134"/>
    </row>
    <row r="324" spans="3:3" x14ac:dyDescent="0.25">
      <c r="C324" s="134"/>
    </row>
    <row r="325" spans="3:3" x14ac:dyDescent="0.25">
      <c r="C325" s="134"/>
    </row>
    <row r="326" spans="3:3" x14ac:dyDescent="0.25">
      <c r="C326" s="134"/>
    </row>
    <row r="327" spans="3:3" x14ac:dyDescent="0.25">
      <c r="C327" s="134"/>
    </row>
    <row r="328" spans="3:3" x14ac:dyDescent="0.25">
      <c r="C328" s="134"/>
    </row>
    <row r="329" spans="3:3" x14ac:dyDescent="0.25">
      <c r="C329" s="134"/>
    </row>
    <row r="330" spans="3:3" x14ac:dyDescent="0.25">
      <c r="C330" s="134"/>
    </row>
    <row r="331" spans="3:3" x14ac:dyDescent="0.25">
      <c r="C331" s="134"/>
    </row>
    <row r="332" spans="3:3" x14ac:dyDescent="0.25">
      <c r="C332" s="134"/>
    </row>
    <row r="333" spans="3:3" x14ac:dyDescent="0.25">
      <c r="C333" s="134"/>
    </row>
    <row r="334" spans="3:3" x14ac:dyDescent="0.25">
      <c r="C334" s="134"/>
    </row>
    <row r="335" spans="3:3" x14ac:dyDescent="0.25">
      <c r="C335" s="134"/>
    </row>
    <row r="336" spans="3:3" x14ac:dyDescent="0.25">
      <c r="C336" s="134"/>
    </row>
    <row r="337" spans="3:3" x14ac:dyDescent="0.25">
      <c r="C337" s="134"/>
    </row>
    <row r="338" spans="3:3" x14ac:dyDescent="0.25">
      <c r="C338" s="134"/>
    </row>
    <row r="339" spans="3:3" x14ac:dyDescent="0.25">
      <c r="C339" s="134"/>
    </row>
    <row r="340" spans="3:3" x14ac:dyDescent="0.25">
      <c r="C340" s="134"/>
    </row>
    <row r="341" spans="3:3" x14ac:dyDescent="0.25">
      <c r="C341" s="134"/>
    </row>
    <row r="342" spans="3:3" x14ac:dyDescent="0.25">
      <c r="C342" s="134"/>
    </row>
    <row r="343" spans="3:3" x14ac:dyDescent="0.25">
      <c r="C343" s="134"/>
    </row>
    <row r="344" spans="3:3" x14ac:dyDescent="0.25">
      <c r="C344" s="138"/>
    </row>
    <row r="345" spans="3:3" x14ac:dyDescent="0.25">
      <c r="C345" s="134"/>
    </row>
    <row r="347" spans="3:3" x14ac:dyDescent="0.25">
      <c r="C347" s="133"/>
    </row>
    <row r="348" spans="3:3" x14ac:dyDescent="0.25">
      <c r="C348" s="133"/>
    </row>
    <row r="349" spans="3:3" x14ac:dyDescent="0.25">
      <c r="C349" s="133"/>
    </row>
    <row r="350" spans="3:3" x14ac:dyDescent="0.25">
      <c r="C350" s="133"/>
    </row>
    <row r="351" spans="3:3" x14ac:dyDescent="0.25">
      <c r="C351" s="133"/>
    </row>
    <row r="352" spans="3:3" x14ac:dyDescent="0.25">
      <c r="C352" s="133"/>
    </row>
    <row r="353" spans="3:3" x14ac:dyDescent="0.25">
      <c r="C353" s="133"/>
    </row>
    <row r="354" spans="3:3" x14ac:dyDescent="0.25">
      <c r="C354" s="133"/>
    </row>
    <row r="355" spans="3:3" x14ac:dyDescent="0.25">
      <c r="C355" s="133"/>
    </row>
    <row r="356" spans="3:3" x14ac:dyDescent="0.25">
      <c r="C356" s="133"/>
    </row>
    <row r="357" spans="3:3" x14ac:dyDescent="0.25">
      <c r="C357" s="133"/>
    </row>
    <row r="358" spans="3:3" x14ac:dyDescent="0.25">
      <c r="C358" s="133"/>
    </row>
    <row r="359" spans="3:3" x14ac:dyDescent="0.25">
      <c r="C359" s="133"/>
    </row>
    <row r="360" spans="3:3" x14ac:dyDescent="0.25">
      <c r="C360" s="133"/>
    </row>
    <row r="361" spans="3:3" x14ac:dyDescent="0.25">
      <c r="C361" s="133"/>
    </row>
    <row r="362" spans="3:3" x14ac:dyDescent="0.25">
      <c r="C362" s="133"/>
    </row>
    <row r="363" spans="3:3" x14ac:dyDescent="0.25">
      <c r="C363" s="133"/>
    </row>
    <row r="364" spans="3:3" x14ac:dyDescent="0.25">
      <c r="C364" s="133"/>
    </row>
    <row r="365" spans="3:3" x14ac:dyDescent="0.25">
      <c r="C365" s="133"/>
    </row>
    <row r="366" spans="3:3" x14ac:dyDescent="0.25">
      <c r="C366" s="133"/>
    </row>
    <row r="367" spans="3:3" x14ac:dyDescent="0.25">
      <c r="C367" s="133"/>
    </row>
    <row r="368" spans="3:3" x14ac:dyDescent="0.25">
      <c r="C368" s="133"/>
    </row>
    <row r="369" spans="3:3" x14ac:dyDescent="0.25">
      <c r="C369" s="133"/>
    </row>
    <row r="370" spans="3:3" x14ac:dyDescent="0.25">
      <c r="C370" s="133"/>
    </row>
    <row r="371" spans="3:3" x14ac:dyDescent="0.25">
      <c r="C371" s="133"/>
    </row>
    <row r="372" spans="3:3" x14ac:dyDescent="0.25">
      <c r="C372" s="133"/>
    </row>
    <row r="373" spans="3:3" x14ac:dyDescent="0.25">
      <c r="C373" s="133"/>
    </row>
    <row r="374" spans="3:3" x14ac:dyDescent="0.25">
      <c r="C374" s="133"/>
    </row>
    <row r="375" spans="3:3" x14ac:dyDescent="0.25">
      <c r="C375" s="133"/>
    </row>
    <row r="376" spans="3:3" x14ac:dyDescent="0.25">
      <c r="C376" s="133"/>
    </row>
    <row r="377" spans="3:3" x14ac:dyDescent="0.25">
      <c r="C377" s="133"/>
    </row>
    <row r="378" spans="3:3" x14ac:dyDescent="0.25">
      <c r="C378" s="133"/>
    </row>
    <row r="379" spans="3:3" x14ac:dyDescent="0.25">
      <c r="C379" s="133"/>
    </row>
    <row r="380" spans="3:3" x14ac:dyDescent="0.25">
      <c r="C380" s="133"/>
    </row>
    <row r="382" spans="3:3" x14ac:dyDescent="0.25">
      <c r="C382" s="134"/>
    </row>
    <row r="383" spans="3:3" x14ac:dyDescent="0.25">
      <c r="C383" s="134"/>
    </row>
    <row r="384" spans="3:3" x14ac:dyDescent="0.25">
      <c r="C384" s="134"/>
    </row>
    <row r="385" spans="3:3" x14ac:dyDescent="0.25">
      <c r="C385" s="134"/>
    </row>
    <row r="386" spans="3:3" x14ac:dyDescent="0.25">
      <c r="C386" s="134"/>
    </row>
    <row r="387" spans="3:3" x14ac:dyDescent="0.25">
      <c r="C387" s="134"/>
    </row>
    <row r="388" spans="3:3" x14ac:dyDescent="0.25">
      <c r="C388" s="134"/>
    </row>
    <row r="389" spans="3:3" x14ac:dyDescent="0.25">
      <c r="C389" s="134"/>
    </row>
    <row r="390" spans="3:3" x14ac:dyDescent="0.25">
      <c r="C390" s="134"/>
    </row>
    <row r="391" spans="3:3" x14ac:dyDescent="0.25">
      <c r="C391" s="134"/>
    </row>
    <row r="392" spans="3:3" x14ac:dyDescent="0.25">
      <c r="C392" s="134"/>
    </row>
    <row r="393" spans="3:3" x14ac:dyDescent="0.25">
      <c r="C393" s="134"/>
    </row>
    <row r="394" spans="3:3" x14ac:dyDescent="0.25">
      <c r="C394" s="134"/>
    </row>
    <row r="395" spans="3:3" x14ac:dyDescent="0.25">
      <c r="C395" s="134"/>
    </row>
    <row r="396" spans="3:3" x14ac:dyDescent="0.25">
      <c r="C396" s="134"/>
    </row>
    <row r="397" spans="3:3" x14ac:dyDescent="0.25">
      <c r="C397" s="134"/>
    </row>
    <row r="398" spans="3:3" x14ac:dyDescent="0.25">
      <c r="C398" s="134"/>
    </row>
    <row r="399" spans="3:3" x14ac:dyDescent="0.25">
      <c r="C399" s="134"/>
    </row>
    <row r="400" spans="3:3" x14ac:dyDescent="0.25">
      <c r="C400" s="134"/>
    </row>
    <row r="401" spans="3:3" x14ac:dyDescent="0.25">
      <c r="C401" s="134"/>
    </row>
    <row r="402" spans="3:3" x14ac:dyDescent="0.25">
      <c r="C402" s="134"/>
    </row>
    <row r="403" spans="3:3" x14ac:dyDescent="0.25">
      <c r="C403" s="134"/>
    </row>
    <row r="404" spans="3:3" x14ac:dyDescent="0.25">
      <c r="C404" s="134"/>
    </row>
    <row r="405" spans="3:3" x14ac:dyDescent="0.25">
      <c r="C405" s="134"/>
    </row>
    <row r="406" spans="3:3" x14ac:dyDescent="0.25">
      <c r="C406" s="134"/>
    </row>
    <row r="407" spans="3:3" x14ac:dyDescent="0.25">
      <c r="C407" s="134"/>
    </row>
    <row r="408" spans="3:3" x14ac:dyDescent="0.25">
      <c r="C408" s="134"/>
    </row>
    <row r="409" spans="3:3" x14ac:dyDescent="0.25">
      <c r="C409" s="134"/>
    </row>
    <row r="410" spans="3:3" x14ac:dyDescent="0.25">
      <c r="C410" s="134"/>
    </row>
    <row r="411" spans="3:3" x14ac:dyDescent="0.25">
      <c r="C411" s="134"/>
    </row>
    <row r="412" spans="3:3" x14ac:dyDescent="0.25">
      <c r="C412" s="134"/>
    </row>
    <row r="413" spans="3:3" x14ac:dyDescent="0.25">
      <c r="C413" s="134"/>
    </row>
    <row r="414" spans="3:3" x14ac:dyDescent="0.25">
      <c r="C414" s="134"/>
    </row>
    <row r="415" spans="3:3" x14ac:dyDescent="0.25">
      <c r="C415" s="134"/>
    </row>
    <row r="417" spans="3:3" x14ac:dyDescent="0.25">
      <c r="C417" s="133"/>
    </row>
    <row r="418" spans="3:3" x14ac:dyDescent="0.25">
      <c r="C418" s="133"/>
    </row>
    <row r="419" spans="3:3" x14ac:dyDescent="0.25">
      <c r="C419" s="133"/>
    </row>
    <row r="420" spans="3:3" x14ac:dyDescent="0.25">
      <c r="C420" s="133"/>
    </row>
    <row r="421" spans="3:3" x14ac:dyDescent="0.25">
      <c r="C421" s="133"/>
    </row>
    <row r="422" spans="3:3" x14ac:dyDescent="0.25">
      <c r="C422" s="133"/>
    </row>
    <row r="423" spans="3:3" x14ac:dyDescent="0.25">
      <c r="C423" s="133"/>
    </row>
    <row r="424" spans="3:3" x14ac:dyDescent="0.25">
      <c r="C424" s="133"/>
    </row>
    <row r="425" spans="3:3" x14ac:dyDescent="0.25">
      <c r="C425" s="133"/>
    </row>
    <row r="426" spans="3:3" x14ac:dyDescent="0.25">
      <c r="C426" s="133"/>
    </row>
    <row r="427" spans="3:3" x14ac:dyDescent="0.25">
      <c r="C427" s="133"/>
    </row>
    <row r="428" spans="3:3" x14ac:dyDescent="0.25">
      <c r="C428" s="133"/>
    </row>
    <row r="429" spans="3:3" x14ac:dyDescent="0.25">
      <c r="C429" s="133"/>
    </row>
    <row r="430" spans="3:3" x14ac:dyDescent="0.25">
      <c r="C430" s="133"/>
    </row>
    <row r="431" spans="3:3" x14ac:dyDescent="0.25">
      <c r="C431" s="133"/>
    </row>
    <row r="432" spans="3:3" x14ac:dyDescent="0.25">
      <c r="C432" s="133"/>
    </row>
    <row r="433" spans="3:3" x14ac:dyDescent="0.25">
      <c r="C433" s="133"/>
    </row>
    <row r="434" spans="3:3" x14ac:dyDescent="0.25">
      <c r="C434" s="133"/>
    </row>
    <row r="435" spans="3:3" x14ac:dyDescent="0.25">
      <c r="C435" s="133"/>
    </row>
    <row r="436" spans="3:3" x14ac:dyDescent="0.25">
      <c r="C436" s="133"/>
    </row>
    <row r="437" spans="3:3" x14ac:dyDescent="0.25">
      <c r="C437" s="133"/>
    </row>
    <row r="438" spans="3:3" x14ac:dyDescent="0.25">
      <c r="C438" s="133"/>
    </row>
    <row r="439" spans="3:3" x14ac:dyDescent="0.25">
      <c r="C439" s="133"/>
    </row>
    <row r="440" spans="3:3" x14ac:dyDescent="0.25">
      <c r="C440" s="133"/>
    </row>
    <row r="441" spans="3:3" x14ac:dyDescent="0.25">
      <c r="C441" s="133"/>
    </row>
    <row r="442" spans="3:3" x14ac:dyDescent="0.25">
      <c r="C442" s="133"/>
    </row>
    <row r="443" spans="3:3" x14ac:dyDescent="0.25">
      <c r="C443" s="133"/>
    </row>
    <row r="444" spans="3:3" x14ac:dyDescent="0.25">
      <c r="C444" s="133"/>
    </row>
    <row r="445" spans="3:3" x14ac:dyDescent="0.25">
      <c r="C445" s="133"/>
    </row>
    <row r="446" spans="3:3" x14ac:dyDescent="0.25">
      <c r="C446" s="133"/>
    </row>
    <row r="447" spans="3:3" x14ac:dyDescent="0.25">
      <c r="C447" s="133"/>
    </row>
    <row r="448" spans="3:3" x14ac:dyDescent="0.25">
      <c r="C448" s="133"/>
    </row>
    <row r="449" spans="3:3" x14ac:dyDescent="0.25">
      <c r="C449" s="133"/>
    </row>
    <row r="451" spans="3:3" x14ac:dyDescent="0.25">
      <c r="C451" s="134"/>
    </row>
    <row r="452" spans="3:3" x14ac:dyDescent="0.25">
      <c r="C452" s="134"/>
    </row>
    <row r="453" spans="3:3" x14ac:dyDescent="0.25">
      <c r="C453" s="134"/>
    </row>
    <row r="454" spans="3:3" x14ac:dyDescent="0.25">
      <c r="C454" s="134"/>
    </row>
    <row r="455" spans="3:3" x14ac:dyDescent="0.25">
      <c r="C455" s="134"/>
    </row>
    <row r="456" spans="3:3" x14ac:dyDescent="0.25">
      <c r="C456" s="134"/>
    </row>
    <row r="457" spans="3:3" x14ac:dyDescent="0.25">
      <c r="C457" s="134"/>
    </row>
    <row r="458" spans="3:3" x14ac:dyDescent="0.25">
      <c r="C458" s="134"/>
    </row>
    <row r="459" spans="3:3" x14ac:dyDescent="0.25">
      <c r="C459" s="134"/>
    </row>
    <row r="460" spans="3:3" x14ac:dyDescent="0.25">
      <c r="C460" s="134"/>
    </row>
    <row r="461" spans="3:3" x14ac:dyDescent="0.25">
      <c r="C461" s="134"/>
    </row>
    <row r="462" spans="3:3" x14ac:dyDescent="0.25">
      <c r="C462" s="134"/>
    </row>
    <row r="463" spans="3:3" x14ac:dyDescent="0.25">
      <c r="C463" s="134"/>
    </row>
    <row r="464" spans="3:3" x14ac:dyDescent="0.25">
      <c r="C464" s="134"/>
    </row>
    <row r="465" spans="3:3" x14ac:dyDescent="0.25">
      <c r="C465" s="134"/>
    </row>
    <row r="466" spans="3:3" x14ac:dyDescent="0.25">
      <c r="C466" s="134"/>
    </row>
    <row r="467" spans="3:3" x14ac:dyDescent="0.25">
      <c r="C467" s="134"/>
    </row>
    <row r="468" spans="3:3" x14ac:dyDescent="0.25">
      <c r="C468" s="134"/>
    </row>
    <row r="469" spans="3:3" x14ac:dyDescent="0.25">
      <c r="C469" s="134"/>
    </row>
    <row r="470" spans="3:3" x14ac:dyDescent="0.25">
      <c r="C470" s="134"/>
    </row>
    <row r="471" spans="3:3" x14ac:dyDescent="0.25">
      <c r="C471" s="134"/>
    </row>
    <row r="472" spans="3:3" x14ac:dyDescent="0.25">
      <c r="C472" s="134"/>
    </row>
    <row r="473" spans="3:3" x14ac:dyDescent="0.25">
      <c r="C473" s="134"/>
    </row>
    <row r="474" spans="3:3" x14ac:dyDescent="0.25">
      <c r="C474" s="134"/>
    </row>
    <row r="475" spans="3:3" x14ac:dyDescent="0.25">
      <c r="C475" s="134"/>
    </row>
    <row r="476" spans="3:3" x14ac:dyDescent="0.25">
      <c r="C476" s="134"/>
    </row>
    <row r="477" spans="3:3" x14ac:dyDescent="0.25">
      <c r="C477" s="134"/>
    </row>
    <row r="478" spans="3:3" x14ac:dyDescent="0.25">
      <c r="C478" s="134"/>
    </row>
    <row r="479" spans="3:3" x14ac:dyDescent="0.25">
      <c r="C479" s="134"/>
    </row>
    <row r="480" spans="3:3" x14ac:dyDescent="0.25">
      <c r="C480" s="134"/>
    </row>
    <row r="481" spans="3:3" x14ac:dyDescent="0.25">
      <c r="C481" s="134"/>
    </row>
    <row r="482" spans="3:3" x14ac:dyDescent="0.25">
      <c r="C482" s="134"/>
    </row>
    <row r="483" spans="3:3" x14ac:dyDescent="0.25">
      <c r="C483" s="134"/>
    </row>
    <row r="485" spans="3:3" x14ac:dyDescent="0.25">
      <c r="C485" s="133"/>
    </row>
    <row r="486" spans="3:3" x14ac:dyDescent="0.25">
      <c r="C486" s="133"/>
    </row>
    <row r="487" spans="3:3" x14ac:dyDescent="0.25">
      <c r="C487" s="133"/>
    </row>
    <row r="488" spans="3:3" x14ac:dyDescent="0.25">
      <c r="C488" s="133"/>
    </row>
    <row r="489" spans="3:3" x14ac:dyDescent="0.25">
      <c r="C489" s="133"/>
    </row>
    <row r="490" spans="3:3" x14ac:dyDescent="0.25">
      <c r="C490" s="133"/>
    </row>
    <row r="491" spans="3:3" x14ac:dyDescent="0.25">
      <c r="C491" s="133"/>
    </row>
    <row r="492" spans="3:3" x14ac:dyDescent="0.25">
      <c r="C492" s="133"/>
    </row>
    <row r="493" spans="3:3" x14ac:dyDescent="0.25">
      <c r="C493" s="133"/>
    </row>
    <row r="494" spans="3:3" x14ac:dyDescent="0.25">
      <c r="C494" s="133"/>
    </row>
    <row r="495" spans="3:3" x14ac:dyDescent="0.25">
      <c r="C495" s="133"/>
    </row>
    <row r="496" spans="3:3" x14ac:dyDescent="0.25">
      <c r="C496" s="133"/>
    </row>
    <row r="497" spans="3:3" x14ac:dyDescent="0.25">
      <c r="C497" s="133"/>
    </row>
    <row r="498" spans="3:3" x14ac:dyDescent="0.25">
      <c r="C498" s="133"/>
    </row>
    <row r="499" spans="3:3" x14ac:dyDescent="0.25">
      <c r="C499" s="133"/>
    </row>
    <row r="500" spans="3:3" x14ac:dyDescent="0.25">
      <c r="C500" s="133"/>
    </row>
    <row r="501" spans="3:3" x14ac:dyDescent="0.25">
      <c r="C501" s="133"/>
    </row>
    <row r="502" spans="3:3" x14ac:dyDescent="0.25">
      <c r="C502" s="133"/>
    </row>
    <row r="503" spans="3:3" x14ac:dyDescent="0.25">
      <c r="C503" s="133"/>
    </row>
    <row r="504" spans="3:3" x14ac:dyDescent="0.25">
      <c r="C504" s="133"/>
    </row>
    <row r="505" spans="3:3" x14ac:dyDescent="0.25">
      <c r="C505" s="133"/>
    </row>
    <row r="506" spans="3:3" x14ac:dyDescent="0.25">
      <c r="C506" s="133"/>
    </row>
    <row r="507" spans="3:3" x14ac:dyDescent="0.25">
      <c r="C507" s="133"/>
    </row>
    <row r="508" spans="3:3" x14ac:dyDescent="0.25">
      <c r="C508" s="133"/>
    </row>
    <row r="509" spans="3:3" x14ac:dyDescent="0.25">
      <c r="C509" s="133"/>
    </row>
    <row r="510" spans="3:3" x14ac:dyDescent="0.25">
      <c r="C510" s="133"/>
    </row>
    <row r="511" spans="3:3" x14ac:dyDescent="0.25">
      <c r="C511" s="133"/>
    </row>
    <row r="512" spans="3:3" x14ac:dyDescent="0.25">
      <c r="C512" s="133"/>
    </row>
    <row r="513" spans="3:3" x14ac:dyDescent="0.25">
      <c r="C513" s="133"/>
    </row>
    <row r="514" spans="3:3" x14ac:dyDescent="0.25">
      <c r="C514" s="133"/>
    </row>
    <row r="515" spans="3:3" x14ac:dyDescent="0.25">
      <c r="C515" s="133"/>
    </row>
    <row r="516" spans="3:3" x14ac:dyDescent="0.25">
      <c r="C516" s="133"/>
    </row>
    <row r="518" spans="3:3" x14ac:dyDescent="0.25">
      <c r="C518" s="134"/>
    </row>
    <row r="519" spans="3:3" x14ac:dyDescent="0.25">
      <c r="C519" s="134"/>
    </row>
    <row r="520" spans="3:3" x14ac:dyDescent="0.25">
      <c r="C520" s="134"/>
    </row>
    <row r="521" spans="3:3" x14ac:dyDescent="0.25">
      <c r="C521" s="134"/>
    </row>
    <row r="522" spans="3:3" x14ac:dyDescent="0.25">
      <c r="C522" s="134"/>
    </row>
    <row r="523" spans="3:3" x14ac:dyDescent="0.25">
      <c r="C523" s="134"/>
    </row>
    <row r="524" spans="3:3" x14ac:dyDescent="0.25">
      <c r="C524" s="134"/>
    </row>
    <row r="525" spans="3:3" x14ac:dyDescent="0.25">
      <c r="C525" s="134"/>
    </row>
    <row r="526" spans="3:3" x14ac:dyDescent="0.25">
      <c r="C526" s="134"/>
    </row>
    <row r="527" spans="3:3" x14ac:dyDescent="0.25">
      <c r="C527" s="134"/>
    </row>
    <row r="528" spans="3:3" x14ac:dyDescent="0.25">
      <c r="C528" s="134"/>
    </row>
    <row r="529" spans="3:3" x14ac:dyDescent="0.25">
      <c r="C529" s="134"/>
    </row>
    <row r="530" spans="3:3" x14ac:dyDescent="0.25">
      <c r="C530" s="134"/>
    </row>
    <row r="531" spans="3:3" x14ac:dyDescent="0.25">
      <c r="C531" s="134"/>
    </row>
    <row r="532" spans="3:3" x14ac:dyDescent="0.25">
      <c r="C532" s="134"/>
    </row>
    <row r="533" spans="3:3" x14ac:dyDescent="0.25">
      <c r="C533" s="134"/>
    </row>
    <row r="534" spans="3:3" x14ac:dyDescent="0.25">
      <c r="C534" s="134"/>
    </row>
    <row r="535" spans="3:3" x14ac:dyDescent="0.25">
      <c r="C535" s="134"/>
    </row>
    <row r="536" spans="3:3" x14ac:dyDescent="0.25">
      <c r="C536" s="134"/>
    </row>
    <row r="537" spans="3:3" x14ac:dyDescent="0.25">
      <c r="C537" s="134"/>
    </row>
    <row r="538" spans="3:3" x14ac:dyDescent="0.25">
      <c r="C538" s="134"/>
    </row>
    <row r="539" spans="3:3" x14ac:dyDescent="0.25">
      <c r="C539" s="134"/>
    </row>
    <row r="540" spans="3:3" x14ac:dyDescent="0.25">
      <c r="C540" s="134"/>
    </row>
    <row r="541" spans="3:3" x14ac:dyDescent="0.25">
      <c r="C541" s="134"/>
    </row>
    <row r="542" spans="3:3" x14ac:dyDescent="0.25">
      <c r="C542" s="134"/>
    </row>
    <row r="543" spans="3:3" x14ac:dyDescent="0.25">
      <c r="C543" s="134"/>
    </row>
    <row r="544" spans="3:3" x14ac:dyDescent="0.25">
      <c r="C544" s="134"/>
    </row>
    <row r="545" spans="3:3" x14ac:dyDescent="0.25">
      <c r="C545" s="134"/>
    </row>
    <row r="546" spans="3:3" x14ac:dyDescent="0.25">
      <c r="C546" s="134"/>
    </row>
    <row r="547" spans="3:3" x14ac:dyDescent="0.25">
      <c r="C547" s="134"/>
    </row>
    <row r="548" spans="3:3" x14ac:dyDescent="0.25">
      <c r="C548" s="134"/>
    </row>
    <row r="549" spans="3:3" x14ac:dyDescent="0.25">
      <c r="C549" s="134"/>
    </row>
    <row r="551" spans="3:3" x14ac:dyDescent="0.25">
      <c r="C551" s="133"/>
    </row>
    <row r="552" spans="3:3" x14ac:dyDescent="0.25">
      <c r="C552" s="133"/>
    </row>
    <row r="553" spans="3:3" x14ac:dyDescent="0.25">
      <c r="C553" s="133"/>
    </row>
    <row r="554" spans="3:3" x14ac:dyDescent="0.25">
      <c r="C554" s="133"/>
    </row>
    <row r="555" spans="3:3" x14ac:dyDescent="0.25">
      <c r="C555" s="133"/>
    </row>
    <row r="556" spans="3:3" x14ac:dyDescent="0.25">
      <c r="C556" s="133"/>
    </row>
    <row r="557" spans="3:3" x14ac:dyDescent="0.25">
      <c r="C557" s="133"/>
    </row>
    <row r="558" spans="3:3" x14ac:dyDescent="0.25">
      <c r="C558" s="133"/>
    </row>
    <row r="559" spans="3:3" x14ac:dyDescent="0.25">
      <c r="C559" s="133"/>
    </row>
    <row r="560" spans="3:3" x14ac:dyDescent="0.25">
      <c r="C560" s="133"/>
    </row>
    <row r="561" spans="3:3" x14ac:dyDescent="0.25">
      <c r="C561" s="133"/>
    </row>
    <row r="562" spans="3:3" x14ac:dyDescent="0.25">
      <c r="C562" s="133"/>
    </row>
    <row r="563" spans="3:3" x14ac:dyDescent="0.25">
      <c r="C563" s="133"/>
    </row>
    <row r="564" spans="3:3" x14ac:dyDescent="0.25">
      <c r="C564" s="133"/>
    </row>
    <row r="565" spans="3:3" x14ac:dyDescent="0.25">
      <c r="C565" s="133"/>
    </row>
    <row r="566" spans="3:3" x14ac:dyDescent="0.25">
      <c r="C566" s="133"/>
    </row>
    <row r="567" spans="3:3" x14ac:dyDescent="0.25">
      <c r="C567" s="133"/>
    </row>
    <row r="568" spans="3:3" x14ac:dyDescent="0.25">
      <c r="C568" s="133"/>
    </row>
    <row r="569" spans="3:3" x14ac:dyDescent="0.25">
      <c r="C569" s="133"/>
    </row>
    <row r="570" spans="3:3" x14ac:dyDescent="0.25">
      <c r="C570" s="133"/>
    </row>
    <row r="571" spans="3:3" x14ac:dyDescent="0.25">
      <c r="C571" s="133"/>
    </row>
    <row r="572" spans="3:3" x14ac:dyDescent="0.25">
      <c r="C572" s="133"/>
    </row>
    <row r="573" spans="3:3" x14ac:dyDescent="0.25">
      <c r="C573" s="133"/>
    </row>
    <row r="574" spans="3:3" x14ac:dyDescent="0.25">
      <c r="C574" s="133"/>
    </row>
    <row r="575" spans="3:3" x14ac:dyDescent="0.25">
      <c r="C575" s="133"/>
    </row>
    <row r="576" spans="3:3" x14ac:dyDescent="0.25">
      <c r="C576" s="133"/>
    </row>
    <row r="577" spans="3:3" x14ac:dyDescent="0.25">
      <c r="C577" s="133"/>
    </row>
    <row r="578" spans="3:3" x14ac:dyDescent="0.25">
      <c r="C578" s="133"/>
    </row>
    <row r="579" spans="3:3" x14ac:dyDescent="0.25">
      <c r="C579" s="133"/>
    </row>
    <row r="580" spans="3:3" x14ac:dyDescent="0.25">
      <c r="C580" s="133"/>
    </row>
    <row r="581" spans="3:3" x14ac:dyDescent="0.25">
      <c r="C581" s="133"/>
    </row>
    <row r="582" spans="3:3" x14ac:dyDescent="0.25">
      <c r="C582" s="133"/>
    </row>
    <row r="583" spans="3:3" x14ac:dyDescent="0.25">
      <c r="C583" s="133"/>
    </row>
    <row r="584" spans="3:3" x14ac:dyDescent="0.25">
      <c r="C584" s="133"/>
    </row>
    <row r="585" spans="3:3" x14ac:dyDescent="0.25">
      <c r="C585" s="133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Συχνότητες Ιστογράμματα</vt:lpstr>
      <vt:lpstr>ασκηση το βάρος 30 αθλητών </vt:lpstr>
      <vt:lpstr>ΑΣΚΗΣΕΙΣ  ΑΠΟ ΒΙΒΛΙΟ Γ ΕΝΙΑΙΟΥ </vt:lpstr>
      <vt:lpstr>ΑΡΜΟΝΙΚΟΣ ΓΕΩΜΕΤΡΙΚΟΣ</vt:lpstr>
      <vt:lpstr>ΑΓΟΡΑ ΑΥΤΟΚΙΝΗΤΟΥ 2020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NEOS</dc:creator>
  <cp:lastModifiedBy>Windows User</cp:lastModifiedBy>
  <dcterms:created xsi:type="dcterms:W3CDTF">2017-11-29T18:00:58Z</dcterms:created>
  <dcterms:modified xsi:type="dcterms:W3CDTF">2021-11-21T09:02:09Z</dcterms:modified>
</cp:coreProperties>
</file>